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V-3\USER\Buchebner\UFG\Auswertung\Finanzstatus\2018\"/>
    </mc:Choice>
  </mc:AlternateContent>
  <bookViews>
    <workbookView xWindow="0" yWindow="0" windowWidth="23040" windowHeight="9876" tabRatio="873" activeTab="2"/>
  </bookViews>
  <sheets>
    <sheet name="Gesamtliste 2017" sheetId="114" r:id="rId1"/>
    <sheet name="Zusicherung_2017" sheetId="115" r:id="rId2"/>
    <sheet name="Finanzstatus 31.12.2017" sheetId="116" r:id="rId3"/>
  </sheets>
  <definedNames>
    <definedName name="_xlnm._FilterDatabase" localSheetId="0" hidden="1">'Gesamtliste 2017'!$A$1:$Y$334</definedName>
    <definedName name="_xlnm._FilterDatabase" localSheetId="1" hidden="1">Zusicherung_2017!$A$2:$K$12</definedName>
    <definedName name="_xlnm.Print_Area" localSheetId="2">'Finanzstatus 31.12.2017'!$A$1:$J$33</definedName>
  </definedNames>
  <calcPr calcId="162913"/>
</workbook>
</file>

<file path=xl/calcChain.xml><?xml version="1.0" encoding="utf-8"?>
<calcChain xmlns="http://schemas.openxmlformats.org/spreadsheetml/2006/main">
  <c r="H30" i="116" l="1"/>
  <c r="G30" i="116"/>
  <c r="F30" i="116"/>
  <c r="D30" i="116"/>
  <c r="C30" i="116"/>
  <c r="B30" i="116"/>
  <c r="I29" i="116"/>
  <c r="I28" i="116"/>
  <c r="I27" i="116"/>
  <c r="I26" i="116"/>
  <c r="I25" i="116"/>
  <c r="I24" i="116"/>
  <c r="I23" i="116"/>
  <c r="I22" i="116"/>
  <c r="I21" i="116"/>
  <c r="I20" i="116"/>
  <c r="I19" i="116"/>
  <c r="I18" i="116"/>
  <c r="I17" i="116"/>
  <c r="E16" i="116"/>
  <c r="E30" i="116" s="1"/>
  <c r="H10" i="116"/>
  <c r="G10" i="116"/>
  <c r="F10" i="116"/>
  <c r="E10" i="116"/>
  <c r="D10" i="116"/>
  <c r="B10" i="116"/>
  <c r="I9" i="116"/>
  <c r="I8" i="116"/>
  <c r="K17" i="115"/>
  <c r="I17" i="115"/>
  <c r="H17" i="115"/>
  <c r="K12" i="115"/>
  <c r="I12" i="115"/>
  <c r="H12" i="115"/>
  <c r="X334" i="114"/>
  <c r="W334" i="114"/>
  <c r="T334" i="114"/>
  <c r="R334" i="114"/>
  <c r="Q334" i="114"/>
  <c r="Y327" i="114"/>
  <c r="V327" i="114"/>
  <c r="U327" i="114"/>
  <c r="Y329" i="114"/>
  <c r="V329" i="114"/>
  <c r="U329" i="114"/>
  <c r="Y322" i="114"/>
  <c r="V322" i="114"/>
  <c r="U322" i="114"/>
  <c r="Y330" i="114"/>
  <c r="V330" i="114"/>
  <c r="U330" i="114"/>
  <c r="Y333" i="114"/>
  <c r="V333" i="114"/>
  <c r="U333" i="114"/>
  <c r="Y332" i="114"/>
  <c r="V332" i="114"/>
  <c r="U332" i="114"/>
  <c r="Y331" i="114"/>
  <c r="V331" i="114"/>
  <c r="U331" i="114"/>
  <c r="Y325" i="114"/>
  <c r="V325" i="114"/>
  <c r="U325" i="114"/>
  <c r="Y324" i="114"/>
  <c r="V324" i="114"/>
  <c r="U324" i="114"/>
  <c r="Y328" i="114"/>
  <c r="V328" i="114"/>
  <c r="U328" i="114"/>
  <c r="Y297" i="114"/>
  <c r="V297" i="114"/>
  <c r="U297" i="114"/>
  <c r="Y242" i="114"/>
  <c r="V242" i="114"/>
  <c r="U242" i="114"/>
  <c r="Y280" i="114"/>
  <c r="V280" i="114"/>
  <c r="U280" i="114"/>
  <c r="Y244" i="114"/>
  <c r="V244" i="114"/>
  <c r="U244" i="114"/>
  <c r="Y179" i="114"/>
  <c r="V179" i="114"/>
  <c r="U179" i="114"/>
  <c r="Y259" i="114"/>
  <c r="V259" i="114"/>
  <c r="U259" i="114"/>
  <c r="Y239" i="114"/>
  <c r="V239" i="114"/>
  <c r="U239" i="114"/>
  <c r="Y312" i="114"/>
  <c r="V312" i="114"/>
  <c r="U312" i="114"/>
  <c r="Y321" i="114"/>
  <c r="V321" i="114"/>
  <c r="U321" i="114"/>
  <c r="Y316" i="114"/>
  <c r="V316" i="114"/>
  <c r="U316" i="114"/>
  <c r="Y304" i="114"/>
  <c r="V304" i="114"/>
  <c r="U304" i="114"/>
  <c r="Y326" i="114"/>
  <c r="V326" i="114"/>
  <c r="U326" i="114"/>
  <c r="Y317" i="114"/>
  <c r="V317" i="114"/>
  <c r="U317" i="114"/>
  <c r="Y318" i="114"/>
  <c r="V318" i="114"/>
  <c r="U318" i="114"/>
  <c r="Y285" i="114"/>
  <c r="V285" i="114"/>
  <c r="U285" i="114"/>
  <c r="Y269" i="114"/>
  <c r="V269" i="114"/>
  <c r="U269" i="114"/>
  <c r="Y313" i="114"/>
  <c r="V313" i="114"/>
  <c r="U313" i="114"/>
  <c r="Y290" i="114"/>
  <c r="V290" i="114"/>
  <c r="U290" i="114"/>
  <c r="Y294" i="114"/>
  <c r="V294" i="114"/>
  <c r="U294" i="114"/>
  <c r="Y307" i="114"/>
  <c r="V307" i="114"/>
  <c r="U307" i="114"/>
  <c r="Y271" i="114"/>
  <c r="V271" i="114"/>
  <c r="U271" i="114"/>
  <c r="Y281" i="114"/>
  <c r="V281" i="114"/>
  <c r="U281" i="114"/>
  <c r="Y257" i="114"/>
  <c r="V257" i="114"/>
  <c r="U257" i="114"/>
  <c r="Y277" i="114"/>
  <c r="V277" i="114"/>
  <c r="U277" i="114"/>
  <c r="Y309" i="114"/>
  <c r="V309" i="114"/>
  <c r="U309" i="114"/>
  <c r="Y286" i="114"/>
  <c r="V286" i="114"/>
  <c r="U286" i="114"/>
  <c r="Y319" i="114"/>
  <c r="V319" i="114"/>
  <c r="U319" i="114"/>
  <c r="Y33" i="114"/>
  <c r="V33" i="114"/>
  <c r="U33" i="114"/>
  <c r="Y298" i="114"/>
  <c r="V298" i="114"/>
  <c r="U298" i="114"/>
  <c r="Y47" i="114"/>
  <c r="V47" i="114"/>
  <c r="U47" i="114"/>
  <c r="Y311" i="114"/>
  <c r="V311" i="114"/>
  <c r="U311" i="114"/>
  <c r="Y134" i="114"/>
  <c r="V134" i="114"/>
  <c r="U134" i="114"/>
  <c r="Y276" i="114"/>
  <c r="V276" i="114"/>
  <c r="U276" i="114"/>
  <c r="Y117" i="114"/>
  <c r="V117" i="114"/>
  <c r="U117" i="114"/>
  <c r="Y279" i="114"/>
  <c r="V279" i="114"/>
  <c r="U279" i="114"/>
  <c r="Y50" i="114"/>
  <c r="V50" i="114"/>
  <c r="U50" i="114"/>
  <c r="Y71" i="114"/>
  <c r="V71" i="114"/>
  <c r="U71" i="114"/>
  <c r="Y323" i="114"/>
  <c r="V323" i="114"/>
  <c r="U323" i="114"/>
  <c r="Y303" i="114"/>
  <c r="V303" i="114"/>
  <c r="U303" i="114"/>
  <c r="Y240" i="114"/>
  <c r="V240" i="114"/>
  <c r="U240" i="114"/>
  <c r="Y266" i="114"/>
  <c r="V266" i="114"/>
  <c r="U266" i="114"/>
  <c r="Y289" i="114"/>
  <c r="V289" i="114"/>
  <c r="U289" i="114"/>
  <c r="Y88" i="114"/>
  <c r="V88" i="114"/>
  <c r="U88" i="114"/>
  <c r="Y74" i="114"/>
  <c r="V74" i="114"/>
  <c r="U74" i="114"/>
  <c r="Y82" i="114"/>
  <c r="V82" i="114"/>
  <c r="U82" i="114"/>
  <c r="Y143" i="114"/>
  <c r="V143" i="114"/>
  <c r="U143" i="114"/>
  <c r="Y72" i="114"/>
  <c r="V72" i="114"/>
  <c r="U72" i="114"/>
  <c r="Y219" i="114"/>
  <c r="V219" i="114"/>
  <c r="U219" i="114"/>
  <c r="Y222" i="114"/>
  <c r="V222" i="114"/>
  <c r="U222" i="114"/>
  <c r="Y126" i="114"/>
  <c r="V126" i="114"/>
  <c r="U126" i="114"/>
  <c r="Y129" i="114"/>
  <c r="V129" i="114"/>
  <c r="U129" i="114"/>
  <c r="Y278" i="114"/>
  <c r="V278" i="114"/>
  <c r="U278" i="114"/>
  <c r="Y217" i="114"/>
  <c r="V217" i="114"/>
  <c r="U217" i="114"/>
  <c r="Y274" i="114"/>
  <c r="V274" i="114"/>
  <c r="U274" i="114"/>
  <c r="Y36" i="114"/>
  <c r="V36" i="114"/>
  <c r="U36" i="114"/>
  <c r="Y291" i="114"/>
  <c r="V291" i="114"/>
  <c r="U291" i="114"/>
  <c r="Y42" i="114"/>
  <c r="V42" i="114"/>
  <c r="U42" i="114"/>
  <c r="Y263" i="114"/>
  <c r="V263" i="114"/>
  <c r="U263" i="114"/>
  <c r="Y85" i="114"/>
  <c r="V85" i="114"/>
  <c r="U85" i="114"/>
  <c r="Y231" i="114"/>
  <c r="V231" i="114"/>
  <c r="U231" i="114"/>
  <c r="Y62" i="114"/>
  <c r="V62" i="114"/>
  <c r="U62" i="114"/>
  <c r="Y265" i="114"/>
  <c r="V265" i="114"/>
  <c r="U265" i="114"/>
  <c r="Y314" i="114"/>
  <c r="V314" i="114"/>
  <c r="U314" i="114"/>
  <c r="Y315" i="114"/>
  <c r="V315" i="114"/>
  <c r="U315" i="114"/>
  <c r="Y166" i="114"/>
  <c r="V166" i="114"/>
  <c r="U166" i="114"/>
  <c r="Y136" i="114"/>
  <c r="V136" i="114"/>
  <c r="U136" i="114"/>
  <c r="Y299" i="114"/>
  <c r="V299" i="114"/>
  <c r="U299" i="114"/>
  <c r="Y97" i="114"/>
  <c r="V97" i="114"/>
  <c r="U97" i="114"/>
  <c r="Y216" i="114"/>
  <c r="V216" i="114"/>
  <c r="U216" i="114"/>
  <c r="Y157" i="114"/>
  <c r="V157" i="114"/>
  <c r="U157" i="114"/>
  <c r="Y177" i="114"/>
  <c r="V177" i="114"/>
  <c r="U177" i="114"/>
  <c r="Y288" i="114"/>
  <c r="V288" i="114"/>
  <c r="U288" i="114"/>
  <c r="Y267" i="114"/>
  <c r="V267" i="114"/>
  <c r="U267" i="114"/>
  <c r="Y89" i="114"/>
  <c r="V89" i="114"/>
  <c r="U89" i="114"/>
  <c r="Y53" i="114"/>
  <c r="V53" i="114"/>
  <c r="U53" i="114"/>
  <c r="Y150" i="114"/>
  <c r="V150" i="114"/>
  <c r="U150" i="114"/>
  <c r="Y214" i="114"/>
  <c r="V214" i="114"/>
  <c r="U214" i="114"/>
  <c r="Y301" i="114"/>
  <c r="V301" i="114"/>
  <c r="U301" i="114"/>
  <c r="Y108" i="114"/>
  <c r="V108" i="114"/>
  <c r="U108" i="114"/>
  <c r="Y142" i="114"/>
  <c r="V142" i="114"/>
  <c r="U142" i="114"/>
  <c r="Y191" i="114"/>
  <c r="V191" i="114"/>
  <c r="U191" i="114"/>
  <c r="Y236" i="114"/>
  <c r="V236" i="114"/>
  <c r="U236" i="114"/>
  <c r="Y273" i="114"/>
  <c r="V273" i="114"/>
  <c r="U273" i="114"/>
  <c r="Y224" i="114"/>
  <c r="V224" i="114"/>
  <c r="U224" i="114"/>
  <c r="Y181" i="114"/>
  <c r="V181" i="114"/>
  <c r="U181" i="114"/>
  <c r="Y209" i="114"/>
  <c r="V209" i="114"/>
  <c r="U209" i="114"/>
  <c r="Y103" i="114"/>
  <c r="V103" i="114"/>
  <c r="U103" i="114"/>
  <c r="Y22" i="114"/>
  <c r="V22" i="114"/>
  <c r="U22" i="114"/>
  <c r="Y300" i="114"/>
  <c r="V300" i="114"/>
  <c r="U300" i="114"/>
  <c r="Y158" i="114"/>
  <c r="V158" i="114"/>
  <c r="U158" i="114"/>
  <c r="Y105" i="114"/>
  <c r="V105" i="114"/>
  <c r="U105" i="114"/>
  <c r="Y119" i="114"/>
  <c r="V119" i="114"/>
  <c r="U119" i="114"/>
  <c r="Y57" i="114"/>
  <c r="V57" i="114"/>
  <c r="U57" i="114"/>
  <c r="Y169" i="114"/>
  <c r="V169" i="114"/>
  <c r="U169" i="114"/>
  <c r="Y230" i="114"/>
  <c r="V230" i="114"/>
  <c r="U230" i="114"/>
  <c r="Y116" i="114"/>
  <c r="V116" i="114"/>
  <c r="U116" i="114"/>
  <c r="Y243" i="114"/>
  <c r="V243" i="114"/>
  <c r="U243" i="114"/>
  <c r="Y30" i="114"/>
  <c r="V30" i="114"/>
  <c r="U30" i="114"/>
  <c r="Y29" i="114"/>
  <c r="V29" i="114"/>
  <c r="U29" i="114"/>
  <c r="Y296" i="114"/>
  <c r="V296" i="114"/>
  <c r="U296" i="114"/>
  <c r="Y46" i="114"/>
  <c r="V46" i="114"/>
  <c r="U46" i="114"/>
  <c r="Y183" i="114"/>
  <c r="V183" i="114"/>
  <c r="U183" i="114"/>
  <c r="Y275" i="114"/>
  <c r="V275" i="114"/>
  <c r="U275" i="114"/>
  <c r="Y162" i="114"/>
  <c r="V162" i="114"/>
  <c r="U162" i="114"/>
  <c r="Y302" i="114"/>
  <c r="V302" i="114"/>
  <c r="U302" i="114"/>
  <c r="Y203" i="114"/>
  <c r="V203" i="114"/>
  <c r="U203" i="114"/>
  <c r="Y268" i="114"/>
  <c r="V268" i="114"/>
  <c r="U268" i="114"/>
  <c r="Y253" i="114"/>
  <c r="V253" i="114"/>
  <c r="U253" i="114"/>
  <c r="Y43" i="114"/>
  <c r="V43" i="114"/>
  <c r="U43" i="114"/>
  <c r="Y283" i="114"/>
  <c r="V283" i="114"/>
  <c r="U283" i="114"/>
  <c r="Y248" i="114"/>
  <c r="V248" i="114"/>
  <c r="U248" i="114"/>
  <c r="Y48" i="114"/>
  <c r="V48" i="114"/>
  <c r="U48" i="114"/>
  <c r="Y320" i="114"/>
  <c r="V320" i="114"/>
  <c r="U320" i="114"/>
  <c r="Y165" i="114"/>
  <c r="V165" i="114"/>
  <c r="U165" i="114"/>
  <c r="Y306" i="114"/>
  <c r="V306" i="114"/>
  <c r="U306" i="114"/>
  <c r="Y141" i="114"/>
  <c r="V141" i="114"/>
  <c r="U141" i="114"/>
  <c r="Y204" i="114"/>
  <c r="V204" i="114"/>
  <c r="U204" i="114"/>
  <c r="Y211" i="114"/>
  <c r="V211" i="114"/>
  <c r="U211" i="114"/>
  <c r="Y246" i="114"/>
  <c r="V246" i="114"/>
  <c r="U246" i="114"/>
  <c r="Y49" i="114"/>
  <c r="V49" i="114"/>
  <c r="U49" i="114"/>
  <c r="Y124" i="114"/>
  <c r="V124" i="114"/>
  <c r="U124" i="114"/>
  <c r="Y118" i="114"/>
  <c r="V118" i="114"/>
  <c r="U118" i="114"/>
  <c r="Y293" i="114"/>
  <c r="V293" i="114"/>
  <c r="U293" i="114"/>
  <c r="Y186" i="114"/>
  <c r="V186" i="114"/>
  <c r="U186" i="114"/>
  <c r="Y110" i="114"/>
  <c r="V110" i="114"/>
  <c r="U110" i="114"/>
  <c r="Y194" i="114"/>
  <c r="V194" i="114"/>
  <c r="U194" i="114"/>
  <c r="Y104" i="114"/>
  <c r="V104" i="114"/>
  <c r="U104" i="114"/>
  <c r="Y195" i="114"/>
  <c r="V195" i="114"/>
  <c r="U195" i="114"/>
  <c r="Y250" i="114"/>
  <c r="V250" i="114"/>
  <c r="U250" i="114"/>
  <c r="Y23" i="114"/>
  <c r="V23" i="114"/>
  <c r="U23" i="114"/>
  <c r="Y174" i="114"/>
  <c r="V174" i="114"/>
  <c r="U174" i="114"/>
  <c r="Y156" i="114"/>
  <c r="V156" i="114"/>
  <c r="U156" i="114"/>
  <c r="Y189" i="114"/>
  <c r="V189" i="114"/>
  <c r="U189" i="114"/>
  <c r="Y187" i="114"/>
  <c r="V187" i="114"/>
  <c r="U187" i="114"/>
  <c r="Y188" i="114"/>
  <c r="V188" i="114"/>
  <c r="U188" i="114"/>
  <c r="Y75" i="114"/>
  <c r="V75" i="114"/>
  <c r="U75" i="114"/>
  <c r="Y25" i="114"/>
  <c r="V25" i="114"/>
  <c r="U25" i="114"/>
  <c r="Y284" i="114"/>
  <c r="V284" i="114"/>
  <c r="U284" i="114"/>
  <c r="Y95" i="114"/>
  <c r="V95" i="114"/>
  <c r="U95" i="114"/>
  <c r="Y258" i="114"/>
  <c r="V258" i="114"/>
  <c r="U258" i="114"/>
  <c r="Y249" i="114"/>
  <c r="V249" i="114"/>
  <c r="U249" i="114"/>
  <c r="Y81" i="114"/>
  <c r="V81" i="114"/>
  <c r="U81" i="114"/>
  <c r="Y17" i="114"/>
  <c r="V17" i="114"/>
  <c r="U17" i="114"/>
  <c r="Y7" i="114"/>
  <c r="V7" i="114"/>
  <c r="U7" i="114"/>
  <c r="Y93" i="114"/>
  <c r="V93" i="114"/>
  <c r="U93" i="114"/>
  <c r="Y310" i="114"/>
  <c r="V310" i="114"/>
  <c r="U310" i="114"/>
  <c r="Y272" i="114"/>
  <c r="V272" i="114"/>
  <c r="U272" i="114"/>
  <c r="Y180" i="114"/>
  <c r="V180" i="114"/>
  <c r="U180" i="114"/>
  <c r="Y160" i="114"/>
  <c r="V160" i="114"/>
  <c r="U160" i="114"/>
  <c r="Y98" i="114"/>
  <c r="V98" i="114"/>
  <c r="U98" i="114"/>
  <c r="Y154" i="114"/>
  <c r="V154" i="114"/>
  <c r="U154" i="114"/>
  <c r="Y135" i="114"/>
  <c r="V135" i="114"/>
  <c r="U135" i="114"/>
  <c r="Y234" i="114"/>
  <c r="V234" i="114"/>
  <c r="U234" i="114"/>
  <c r="Y220" i="114"/>
  <c r="V220" i="114"/>
  <c r="U220" i="114"/>
  <c r="Y225" i="114"/>
  <c r="V225" i="114"/>
  <c r="U225" i="114"/>
  <c r="Y182" i="114"/>
  <c r="V182" i="114"/>
  <c r="U182" i="114"/>
  <c r="Y228" i="114"/>
  <c r="V228" i="114"/>
  <c r="U228" i="114"/>
  <c r="Y305" i="114"/>
  <c r="V305" i="114"/>
  <c r="U305" i="114"/>
  <c r="Y223" i="114"/>
  <c r="V223" i="114"/>
  <c r="U223" i="114"/>
  <c r="Y270" i="114"/>
  <c r="V270" i="114"/>
  <c r="U270" i="114"/>
  <c r="Y128" i="114"/>
  <c r="V128" i="114"/>
  <c r="U128" i="114"/>
  <c r="Y262" i="114"/>
  <c r="V262" i="114"/>
  <c r="U262" i="114"/>
  <c r="Y252" i="114"/>
  <c r="V252" i="114"/>
  <c r="U252" i="114"/>
  <c r="Y9" i="114"/>
  <c r="V9" i="114"/>
  <c r="U9" i="114"/>
  <c r="Y215" i="114"/>
  <c r="V215" i="114"/>
  <c r="U215" i="114"/>
  <c r="Y171" i="114"/>
  <c r="V171" i="114"/>
  <c r="U171" i="114"/>
  <c r="Y56" i="114"/>
  <c r="V56" i="114"/>
  <c r="U56" i="114"/>
  <c r="Y232" i="114"/>
  <c r="V232" i="114"/>
  <c r="U232" i="114"/>
  <c r="Y190" i="114"/>
  <c r="V190" i="114"/>
  <c r="U190" i="114"/>
  <c r="Y205" i="114"/>
  <c r="V205" i="114"/>
  <c r="U205" i="114"/>
  <c r="Y282" i="114"/>
  <c r="V282" i="114"/>
  <c r="U282" i="114"/>
  <c r="Y295" i="114"/>
  <c r="V295" i="114"/>
  <c r="U295" i="114"/>
  <c r="Y106" i="114"/>
  <c r="V106" i="114"/>
  <c r="U106" i="114"/>
  <c r="Y91" i="114"/>
  <c r="V91" i="114"/>
  <c r="U91" i="114"/>
  <c r="Y32" i="114"/>
  <c r="V32" i="114"/>
  <c r="U32" i="114"/>
  <c r="Y37" i="114"/>
  <c r="V37" i="114"/>
  <c r="U37" i="114"/>
  <c r="Y198" i="114"/>
  <c r="V198" i="114"/>
  <c r="U198" i="114"/>
  <c r="Y18" i="114"/>
  <c r="V18" i="114"/>
  <c r="U18" i="114"/>
  <c r="Y11" i="114"/>
  <c r="V11" i="114"/>
  <c r="U11" i="114"/>
  <c r="Y77" i="114"/>
  <c r="V77" i="114"/>
  <c r="U77" i="114"/>
  <c r="Y226" i="114"/>
  <c r="V226" i="114"/>
  <c r="U226" i="114"/>
  <c r="Y66" i="114"/>
  <c r="V66" i="114"/>
  <c r="U66" i="114"/>
  <c r="Y83" i="114"/>
  <c r="V83" i="114"/>
  <c r="U83" i="114"/>
  <c r="Y260" i="114"/>
  <c r="V260" i="114"/>
  <c r="U260" i="114"/>
  <c r="Y178" i="114"/>
  <c r="V178" i="114"/>
  <c r="U178" i="114"/>
  <c r="Y13" i="114"/>
  <c r="V13" i="114"/>
  <c r="U13" i="114"/>
  <c r="Y120" i="114"/>
  <c r="V120" i="114"/>
  <c r="U120" i="114"/>
  <c r="Y99" i="114"/>
  <c r="V99" i="114"/>
  <c r="U99" i="114"/>
  <c r="Y122" i="114"/>
  <c r="V122" i="114"/>
  <c r="U122" i="114"/>
  <c r="Y131" i="114"/>
  <c r="V131" i="114"/>
  <c r="U131" i="114"/>
  <c r="Y206" i="114"/>
  <c r="V206" i="114"/>
  <c r="U206" i="114"/>
  <c r="Y163" i="114"/>
  <c r="V163" i="114"/>
  <c r="U163" i="114"/>
  <c r="Y6" i="114"/>
  <c r="V6" i="114"/>
  <c r="U6" i="114"/>
  <c r="Y64" i="114"/>
  <c r="V64" i="114"/>
  <c r="U64" i="114"/>
  <c r="Y34" i="114"/>
  <c r="V34" i="114"/>
  <c r="U34" i="114"/>
  <c r="Y90" i="114"/>
  <c r="V90" i="114"/>
  <c r="U90" i="114"/>
  <c r="Y96" i="114"/>
  <c r="V96" i="114"/>
  <c r="U96" i="114"/>
  <c r="Y208" i="114"/>
  <c r="V208" i="114"/>
  <c r="U208" i="114"/>
  <c r="Y176" i="114"/>
  <c r="V176" i="114"/>
  <c r="U176" i="114"/>
  <c r="Y235" i="114"/>
  <c r="V235" i="114"/>
  <c r="U235" i="114"/>
  <c r="Y168" i="114"/>
  <c r="V168" i="114"/>
  <c r="U168" i="114"/>
  <c r="Y148" i="114"/>
  <c r="V148" i="114"/>
  <c r="U148" i="114"/>
  <c r="Y55" i="114"/>
  <c r="V55" i="114"/>
  <c r="U55" i="114"/>
  <c r="Y210" i="114"/>
  <c r="V210" i="114"/>
  <c r="U210" i="114"/>
  <c r="Y213" i="114"/>
  <c r="V213" i="114"/>
  <c r="U213" i="114"/>
  <c r="Y19" i="114"/>
  <c r="V19" i="114"/>
  <c r="U19" i="114"/>
  <c r="Y80" i="114"/>
  <c r="V80" i="114"/>
  <c r="U80" i="114"/>
  <c r="Y207" i="114"/>
  <c r="V207" i="114"/>
  <c r="U207" i="114"/>
  <c r="Y144" i="114"/>
  <c r="V144" i="114"/>
  <c r="U144" i="114"/>
  <c r="Y218" i="114"/>
  <c r="V218" i="114"/>
  <c r="U218" i="114"/>
  <c r="Y100" i="114"/>
  <c r="V100" i="114"/>
  <c r="U100" i="114"/>
  <c r="Y130" i="114"/>
  <c r="V130" i="114"/>
  <c r="U130" i="114"/>
  <c r="Y107" i="114"/>
  <c r="V107" i="114"/>
  <c r="U107" i="114"/>
  <c r="Y212" i="114"/>
  <c r="V212" i="114"/>
  <c r="U212" i="114"/>
  <c r="Y12" i="114"/>
  <c r="V12" i="114"/>
  <c r="U12" i="114"/>
  <c r="Y121" i="114"/>
  <c r="V121" i="114"/>
  <c r="U121" i="114"/>
  <c r="Y172" i="114"/>
  <c r="V172" i="114"/>
  <c r="U172" i="114"/>
  <c r="Y86" i="114"/>
  <c r="V86" i="114"/>
  <c r="U86" i="114"/>
  <c r="Y73" i="114"/>
  <c r="V73" i="114"/>
  <c r="U73" i="114"/>
  <c r="Y68" i="114"/>
  <c r="V68" i="114"/>
  <c r="U68" i="114"/>
  <c r="Y45" i="114"/>
  <c r="V45" i="114"/>
  <c r="U45" i="114"/>
  <c r="Y35" i="114"/>
  <c r="V35" i="114"/>
  <c r="U35" i="114"/>
  <c r="Y147" i="114"/>
  <c r="V147" i="114"/>
  <c r="U147" i="114"/>
  <c r="Y26" i="114"/>
  <c r="V26" i="114"/>
  <c r="U26" i="114"/>
  <c r="Y111" i="114"/>
  <c r="V111" i="114"/>
  <c r="U111" i="114"/>
  <c r="Y92" i="114"/>
  <c r="V92" i="114"/>
  <c r="U92" i="114"/>
  <c r="Y308" i="114"/>
  <c r="V308" i="114"/>
  <c r="U308" i="114"/>
  <c r="Y127" i="114"/>
  <c r="V127" i="114"/>
  <c r="U127" i="114"/>
  <c r="Y115" i="114"/>
  <c r="V115" i="114"/>
  <c r="U115" i="114"/>
  <c r="Y159" i="114"/>
  <c r="V159" i="114"/>
  <c r="U159" i="114"/>
  <c r="Y184" i="114"/>
  <c r="V184" i="114"/>
  <c r="U184" i="114"/>
  <c r="Y38" i="114"/>
  <c r="V38" i="114"/>
  <c r="U38" i="114"/>
  <c r="Y101" i="114"/>
  <c r="V101" i="114"/>
  <c r="U101" i="114"/>
  <c r="Y112" i="114"/>
  <c r="V112" i="114"/>
  <c r="U112" i="114"/>
  <c r="Y69" i="114"/>
  <c r="V69" i="114"/>
  <c r="U69" i="114"/>
  <c r="Y67" i="114"/>
  <c r="V67" i="114"/>
  <c r="U67" i="114"/>
  <c r="Y24" i="114"/>
  <c r="V24" i="114"/>
  <c r="U24" i="114"/>
  <c r="Y2" i="114"/>
  <c r="V2" i="114"/>
  <c r="U2" i="114"/>
  <c r="Y54" i="114"/>
  <c r="V54" i="114"/>
  <c r="U54" i="114"/>
  <c r="Y199" i="114"/>
  <c r="V199" i="114"/>
  <c r="U199" i="114"/>
  <c r="Y44" i="114"/>
  <c r="V44" i="114"/>
  <c r="U44" i="114"/>
  <c r="Y5" i="114"/>
  <c r="V5" i="114"/>
  <c r="U5" i="114"/>
  <c r="Y16" i="114"/>
  <c r="V16" i="114"/>
  <c r="U16" i="114"/>
  <c r="Y3" i="114"/>
  <c r="V3" i="114"/>
  <c r="U3" i="114"/>
  <c r="Y31" i="114"/>
  <c r="V31" i="114"/>
  <c r="U31" i="114"/>
  <c r="Y94" i="114"/>
  <c r="V94" i="114"/>
  <c r="U94" i="114"/>
  <c r="Y65" i="114"/>
  <c r="V65" i="114"/>
  <c r="U65" i="114"/>
  <c r="Y84" i="114"/>
  <c r="V84" i="114"/>
  <c r="U84" i="114"/>
  <c r="Y229" i="114"/>
  <c r="V229" i="114"/>
  <c r="U229" i="114"/>
  <c r="Y4" i="114"/>
  <c r="V4" i="114"/>
  <c r="U4" i="114"/>
  <c r="Y201" i="114"/>
  <c r="V201" i="114"/>
  <c r="U201" i="114"/>
  <c r="Y113" i="114"/>
  <c r="V113" i="114"/>
  <c r="U113" i="114"/>
  <c r="Y197" i="114"/>
  <c r="V197" i="114"/>
  <c r="U197" i="114"/>
  <c r="Y76" i="114"/>
  <c r="V76" i="114"/>
  <c r="U76" i="114"/>
  <c r="Y152" i="114"/>
  <c r="V152" i="114"/>
  <c r="U152" i="114"/>
  <c r="Y221" i="114"/>
  <c r="V221" i="114"/>
  <c r="U221" i="114"/>
  <c r="Y139" i="114"/>
  <c r="V139" i="114"/>
  <c r="U139" i="114"/>
  <c r="Y21" i="114"/>
  <c r="V21" i="114"/>
  <c r="U21" i="114"/>
  <c r="Y14" i="114"/>
  <c r="V14" i="114"/>
  <c r="U14" i="114"/>
  <c r="Y102" i="114"/>
  <c r="V102" i="114"/>
  <c r="U102" i="114"/>
  <c r="Y87" i="114"/>
  <c r="V87" i="114"/>
  <c r="U87" i="114"/>
  <c r="Y125" i="114"/>
  <c r="V125" i="114"/>
  <c r="U125" i="114"/>
  <c r="Y51" i="114"/>
  <c r="V51" i="114"/>
  <c r="U51" i="114"/>
  <c r="Y63" i="114"/>
  <c r="V63" i="114"/>
  <c r="U63" i="114"/>
  <c r="Y20" i="114"/>
  <c r="V20" i="114"/>
  <c r="U20" i="114"/>
  <c r="Y10" i="114"/>
  <c r="V10" i="114"/>
  <c r="U10" i="114"/>
  <c r="Y40" i="114"/>
  <c r="V40" i="114"/>
  <c r="U40" i="114"/>
  <c r="Y193" i="114"/>
  <c r="V193" i="114"/>
  <c r="U193" i="114"/>
  <c r="Y114" i="114"/>
  <c r="V114" i="114"/>
  <c r="U114" i="114"/>
  <c r="Y161" i="114"/>
  <c r="V161" i="114"/>
  <c r="U161" i="114"/>
  <c r="Y109" i="114"/>
  <c r="V109" i="114"/>
  <c r="U109" i="114"/>
  <c r="Y15" i="114"/>
  <c r="V15" i="114"/>
  <c r="U15" i="114"/>
  <c r="Y153" i="114"/>
  <c r="V153" i="114"/>
  <c r="U153" i="114"/>
  <c r="Y238" i="114"/>
  <c r="V238" i="114"/>
  <c r="U238" i="114"/>
  <c r="Y185" i="114"/>
  <c r="V185" i="114"/>
  <c r="U185" i="114"/>
  <c r="Y27" i="114"/>
  <c r="V27" i="114"/>
  <c r="U27" i="114"/>
  <c r="Y241" i="114"/>
  <c r="V241" i="114"/>
  <c r="U241" i="114"/>
  <c r="Y192" i="114"/>
  <c r="V192" i="114"/>
  <c r="U192" i="114"/>
  <c r="Y167" i="114"/>
  <c r="V167" i="114"/>
  <c r="U167" i="114"/>
  <c r="Y52" i="114"/>
  <c r="V52" i="114"/>
  <c r="U52" i="114"/>
  <c r="Y145" i="114"/>
  <c r="V145" i="114"/>
  <c r="U145" i="114"/>
  <c r="Y151" i="114"/>
  <c r="V151" i="114"/>
  <c r="U151" i="114"/>
  <c r="Y196" i="114"/>
  <c r="V196" i="114"/>
  <c r="U196" i="114"/>
  <c r="Y237" i="114"/>
  <c r="V237" i="114"/>
  <c r="U237" i="114"/>
  <c r="Y39" i="114"/>
  <c r="V39" i="114"/>
  <c r="U39" i="114"/>
  <c r="Y59" i="114"/>
  <c r="V59" i="114"/>
  <c r="U59" i="114"/>
  <c r="Y146" i="114"/>
  <c r="V146" i="114"/>
  <c r="U146" i="114"/>
  <c r="Y60" i="114"/>
  <c r="V60" i="114"/>
  <c r="U60" i="114"/>
  <c r="Y61" i="114"/>
  <c r="V61" i="114"/>
  <c r="U61" i="114"/>
  <c r="Y149" i="114"/>
  <c r="V149" i="114"/>
  <c r="U149" i="114"/>
  <c r="Y79" i="114"/>
  <c r="V79" i="114"/>
  <c r="U79" i="114"/>
  <c r="Y70" i="114"/>
  <c r="V70" i="114"/>
  <c r="U70" i="114"/>
  <c r="Y287" i="114"/>
  <c r="V287" i="114"/>
  <c r="U287" i="114"/>
  <c r="Y200" i="114"/>
  <c r="V200" i="114"/>
  <c r="U200" i="114"/>
  <c r="Y132" i="114"/>
  <c r="V132" i="114"/>
  <c r="U132" i="114"/>
  <c r="Y133" i="114"/>
  <c r="V133" i="114"/>
  <c r="U133" i="114"/>
  <c r="Y247" i="114"/>
  <c r="V247" i="114"/>
  <c r="U247" i="114"/>
  <c r="Y28" i="114"/>
  <c r="V28" i="114"/>
  <c r="U28" i="114"/>
  <c r="Y8" i="114"/>
  <c r="V8" i="114"/>
  <c r="U8" i="114"/>
  <c r="Y261" i="114"/>
  <c r="V261" i="114"/>
  <c r="U261" i="114"/>
  <c r="Y138" i="114"/>
  <c r="V138" i="114"/>
  <c r="U138" i="114"/>
  <c r="Y255" i="114"/>
  <c r="V255" i="114"/>
  <c r="U255" i="114"/>
  <c r="Y175" i="114"/>
  <c r="V175" i="114"/>
  <c r="U175" i="114"/>
  <c r="Y164" i="114"/>
  <c r="V164" i="114"/>
  <c r="U164" i="114"/>
  <c r="Y245" i="114"/>
  <c r="V245" i="114"/>
  <c r="U245" i="114"/>
  <c r="Y202" i="114"/>
  <c r="V202" i="114"/>
  <c r="U202" i="114"/>
  <c r="Y137" i="114"/>
  <c r="V137" i="114"/>
  <c r="U137" i="114"/>
  <c r="Y123" i="114"/>
  <c r="V123" i="114"/>
  <c r="U123" i="114"/>
  <c r="Y41" i="114"/>
  <c r="V41" i="114"/>
  <c r="U41" i="114"/>
  <c r="Y155" i="114"/>
  <c r="V155" i="114"/>
  <c r="U155" i="114"/>
  <c r="Y227" i="114"/>
  <c r="V227" i="114"/>
  <c r="U227" i="114"/>
  <c r="Y78" i="114"/>
  <c r="V78" i="114"/>
  <c r="U78" i="114"/>
  <c r="Y140" i="114"/>
  <c r="V140" i="114"/>
  <c r="U140" i="114"/>
  <c r="Y264" i="114"/>
  <c r="V264" i="114"/>
  <c r="U264" i="114"/>
  <c r="Y292" i="114"/>
  <c r="V292" i="114"/>
  <c r="U292" i="114"/>
  <c r="Y251" i="114"/>
  <c r="V251" i="114"/>
  <c r="U251" i="114"/>
  <c r="Y256" i="114"/>
  <c r="V256" i="114"/>
  <c r="U256" i="114"/>
  <c r="Y233" i="114"/>
  <c r="V233" i="114"/>
  <c r="U233" i="114"/>
  <c r="Y170" i="114"/>
  <c r="V170" i="114"/>
  <c r="U170" i="114"/>
  <c r="Y173" i="114"/>
  <c r="V173" i="114"/>
  <c r="U173" i="114"/>
  <c r="Y254" i="114"/>
  <c r="V254" i="114"/>
  <c r="U254" i="114"/>
  <c r="Y58" i="114"/>
  <c r="V58" i="114"/>
  <c r="U58" i="114"/>
  <c r="Y334" i="114" l="1"/>
  <c r="I10" i="116"/>
  <c r="I16" i="116"/>
  <c r="I30" i="116" s="1"/>
  <c r="J8" i="116"/>
  <c r="J9" i="116" s="1"/>
  <c r="J10" i="116" s="1"/>
  <c r="J16" i="116" l="1"/>
  <c r="J17" i="116" s="1"/>
  <c r="J18" i="116" s="1"/>
  <c r="J19" i="116" s="1"/>
  <c r="J20" i="116" s="1"/>
  <c r="J21" i="116" s="1"/>
  <c r="J22" i="116" s="1"/>
  <c r="J23" i="116" s="1"/>
  <c r="J24" i="116" s="1"/>
  <c r="J25" i="116" s="1"/>
  <c r="J26" i="116" s="1"/>
  <c r="J27" i="116" s="1"/>
  <c r="J28" i="116" s="1"/>
  <c r="J29" i="116" s="1"/>
</calcChain>
</file>

<file path=xl/comments1.xml><?xml version="1.0" encoding="utf-8"?>
<comments xmlns="http://schemas.openxmlformats.org/spreadsheetml/2006/main">
  <authors>
    <author xml:space="preserve"> </author>
  </authors>
  <commentList>
    <comment ref="U1" authorId="0" shapeId="0">
      <text>
        <r>
          <rPr>
            <sz val="9"/>
            <color indexed="81"/>
            <rFont val="Tahoma"/>
            <family val="2"/>
          </rPr>
          <t xml:space="preserve">Abweichung zur letztgültigen Genehmigung
</t>
        </r>
      </text>
    </comment>
    <comment ref="V1" authorId="0" shapeId="0">
      <text>
        <r>
          <rPr>
            <sz val="9"/>
            <color indexed="81"/>
            <rFont val="Tahoma"/>
            <family val="2"/>
          </rPr>
          <t>Abweichung zur letztgültigen Genehmigung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Christopher Giay</author>
    <author xml:space="preserve"> </author>
    <author>Holub Sebastian</author>
  </authors>
  <commentList>
    <comment ref="E8" authorId="0" shapeId="0">
      <text>
        <r>
          <rPr>
            <b/>
            <sz val="8"/>
            <color indexed="81"/>
            <rFont val="Tahoma"/>
            <family val="2"/>
          </rPr>
          <t>Franz Buchebenr:</t>
        </r>
        <r>
          <rPr>
            <sz val="8"/>
            <color indexed="81"/>
            <rFont val="Tahoma"/>
            <family val="2"/>
          </rPr>
          <t xml:space="preserve">
Die Studie vom BMLFUW zum Thema "Altlastensanierung in Österreich - ökologische Effekte und Ausblick" wurde aus Altlastenbeiträgen finanziert (85%iger Anteil) und ist daher in den Finanzstatus aufzunehmen.
2006+ 2007 wurden € 209.400,- ausbezahlt.</t>
        </r>
      </text>
    </comment>
    <comment ref="F8" authorId="1" shapeId="0">
      <text>
        <r>
          <rPr>
            <sz val="9"/>
            <color indexed="81"/>
            <rFont val="Tahoma"/>
            <family val="2"/>
          </rPr>
          <t xml:space="preserve">N53 Angern:  2013: 4.550 + 2014: 199.664,89 +2015: 4762547,21+2016: 743055,94 = In Summe 5.709.818,04 Euro
</t>
        </r>
      </text>
    </comment>
    <comment ref="E9" authorId="2" shapeId="0">
      <text>
        <r>
          <rPr>
            <sz val="9"/>
            <color indexed="81"/>
            <rFont val="Tahoma"/>
            <family val="2"/>
          </rPr>
          <t xml:space="preserve">Brachflächen" - Studie zur Etablierung einer Förderungsschiene:
- 2017: 53.252,71
"Vorstudie zur Beendigung von Deponieumschließungsmaßnahmen“: Finanzierung aus zweckgebundenen Altlastenbeitragsmittel (85%iger Anteil) durch das BMLFUW
daher Zuzählung folgender Beträge unter der Rubrik Studien/Forschung
- 2017 d.s. € 11.412,50 und für
- 2018 d.s. € 34.237,50
</t>
        </r>
      </text>
    </comment>
    <comment ref="E16" authorId="2" shapeId="0">
      <text>
        <r>
          <rPr>
            <sz val="9"/>
            <color indexed="81"/>
            <rFont val="Tahoma"/>
            <family val="2"/>
          </rPr>
          <t xml:space="preserve">"Vorstudie zur Beendigung von Deponieumschließungsmaßnahmen“: Finanzierung aus zweckgebundenen Altlastenbeitragsmittel (85%iger Anteil) durch das BMLFUW
daher Zuzählung folgender Beträge unter der Rubrik Studien/Forschung
- 2017 d.s. € 11.412,50 und für
- 2018 d.s. € 34.237,50
</t>
        </r>
      </text>
    </comment>
  </commentList>
</comments>
</file>

<file path=xl/sharedStrings.xml><?xml version="1.0" encoding="utf-8"?>
<sst xmlns="http://schemas.openxmlformats.org/spreadsheetml/2006/main" count="3900" uniqueCount="1017">
  <si>
    <t>Status</t>
  </si>
  <si>
    <t>Investkosten</t>
  </si>
  <si>
    <t>Förderung</t>
  </si>
  <si>
    <t>AL011</t>
  </si>
  <si>
    <t>aus</t>
  </si>
  <si>
    <t>K01 Deponie St.Veit an der Glan</t>
  </si>
  <si>
    <t>AL004</t>
  </si>
  <si>
    <t>Reinhalteverband St.Veit/Glan</t>
  </si>
  <si>
    <t>Scholz Rohstoffhandel GmbH</t>
  </si>
  <si>
    <t>AL006</t>
  </si>
  <si>
    <t>Magistrat der Landeshauptstadt Klagenfurt</t>
  </si>
  <si>
    <t>W02 Hasswellgasse</t>
  </si>
  <si>
    <t>AL007</t>
  </si>
  <si>
    <t>MA 5 Stadt Wien</t>
  </si>
  <si>
    <t>W04 Lackenjöchel</t>
  </si>
  <si>
    <t>AL005</t>
  </si>
  <si>
    <t>MA 45 - Wiener Gewässer</t>
  </si>
  <si>
    <t>W03 Himmelteich</t>
  </si>
  <si>
    <t>Reinhaltungsverband Großraum Laakirchen</t>
  </si>
  <si>
    <t>AL008</t>
  </si>
  <si>
    <t>W11 Rudolf Zeller Gasse Vorleistung</t>
  </si>
  <si>
    <t>W06 Mobil Süßenbrunnerstr. Vorleistung</t>
  </si>
  <si>
    <t>N01 Fischer - Deponie Sofortmaßnahmen</t>
  </si>
  <si>
    <t>Rohrhofer ZT GmbH</t>
  </si>
  <si>
    <t>N01 Fischer-Deponie Bodenluftabsaugung</t>
  </si>
  <si>
    <t>Geo-Data Ges.m.b.H.</t>
  </si>
  <si>
    <t>S03 Deponie Saalfelden</t>
  </si>
  <si>
    <t>ZEMKA - Zentrale Müllklärschlammverwertungsanlagen Gesellschaft m.b.H.</t>
  </si>
  <si>
    <t>W05 Löwy Grube (Vorleistungen)</t>
  </si>
  <si>
    <t>W07 Shell Pilzgasse (Vorleistungen)</t>
  </si>
  <si>
    <t>W08 Siebenhirten (Vorleistungen)</t>
  </si>
  <si>
    <t>W09 Wienerberg - West</t>
  </si>
  <si>
    <t>W10 WIG 64 (Donaupark-Bruckhaufen) Kostenerhöhung</t>
  </si>
  <si>
    <t>AL010</t>
  </si>
  <si>
    <t>W12 Tanklager Lobau (Vorleistung)</t>
  </si>
  <si>
    <t>AL015</t>
  </si>
  <si>
    <t>W01 EBS-BP-TKV-Biomull (Vorleistungen)</t>
  </si>
  <si>
    <t>O01 Werksdeponie Klostermühle</t>
  </si>
  <si>
    <t>AL033</t>
  </si>
  <si>
    <t>AMAG Service GmbH</t>
  </si>
  <si>
    <t>Schoeller Bleckmann GmbH</t>
  </si>
  <si>
    <t>A.S.A. Abfall Service AG p/a</t>
  </si>
  <si>
    <t>N11 Mülldeponie St.Valentin VA 01</t>
  </si>
  <si>
    <t>AL032</t>
  </si>
  <si>
    <t>NUA-Abfallwirtschaft GmbH</t>
  </si>
  <si>
    <t>S05 Deponie St. Veit-Grafenhof</t>
  </si>
  <si>
    <t>Hettegger Sepp &amp; Söhne GmbH</t>
  </si>
  <si>
    <t>S02 Raab Karcher/Bahnhof Saalfelden</t>
  </si>
  <si>
    <t>Raab Karcher Austria GmbH</t>
  </si>
  <si>
    <t>N12 Kapellerfeld Vorleistung</t>
  </si>
  <si>
    <t>Deponiesanierung am Weinberg GmbH</t>
  </si>
  <si>
    <t>K03 Tauschitzgründe</t>
  </si>
  <si>
    <t>T04 Aral-Flyggen/St. Bartlmä</t>
  </si>
  <si>
    <t>Sanierungsgemeinschaft ARAL/SCHENKER</t>
  </si>
  <si>
    <t>V01 Chemische Fabrik Eberle</t>
  </si>
  <si>
    <t>O13 Deponie Kappern</t>
  </si>
  <si>
    <t>AL022</t>
  </si>
  <si>
    <t>Stadtgemeinde Marchtrenk</t>
  </si>
  <si>
    <t>N05 Gemeindedeponie Aderklaa</t>
  </si>
  <si>
    <t>Gemeinde Aderklaa</t>
  </si>
  <si>
    <t>O06 Mülldeponie Blankenbach</t>
  </si>
  <si>
    <t>AL026</t>
  </si>
  <si>
    <t>F&amp;E Diagenetische Inertisierung (Forschung)</t>
  </si>
  <si>
    <t>Riehl-Herwirsch</t>
  </si>
  <si>
    <t>W05 Löwy Grube (Sicherung)</t>
  </si>
  <si>
    <t>O04 Wageneder Schottergrube Kostenerhöhung</t>
  </si>
  <si>
    <t>AL014</t>
  </si>
  <si>
    <t>N02 Stiftsdeponie, N03 Deponie beim Geschirrwasser und N04 Grünabfalldeponie</t>
  </si>
  <si>
    <t>Stadtgemeinde Klosterneuburg</t>
  </si>
  <si>
    <t>T06 PAM / Troppacher</t>
  </si>
  <si>
    <t>Ortner &amp; Stanger GesmbH. &amp; CO. KG</t>
  </si>
  <si>
    <t>T01 Deponie Lavant</t>
  </si>
  <si>
    <t>AL009</t>
  </si>
  <si>
    <t>Abfallwirtschaftsverband Osttirol</t>
  </si>
  <si>
    <t>O07 Kinderspielplatz Poschacherstraße</t>
  </si>
  <si>
    <t>Magistrat der Stadt Linz Stadtkämmerei</t>
  </si>
  <si>
    <t>ST09 AGIP St.Michael</t>
  </si>
  <si>
    <t>AL023</t>
  </si>
  <si>
    <t>AGIP Austria AG</t>
  </si>
  <si>
    <t>ST04 Rigips-Deponie Eselsbach</t>
  </si>
  <si>
    <t>RIGIPS Austria</t>
  </si>
  <si>
    <t>W16 Rembrandtin Donaufelderstraße</t>
  </si>
  <si>
    <t>AL013</t>
  </si>
  <si>
    <t>Wiener Wirtschaftsförderungsfonds</t>
  </si>
  <si>
    <t>O09 Unitech</t>
  </si>
  <si>
    <t>AL012</t>
  </si>
  <si>
    <t>TCG Unitech GmbH</t>
  </si>
  <si>
    <t>K07 Deponie Roßwiese (Rundlaufbeschluß v. 27.1.97)</t>
  </si>
  <si>
    <t>AL021</t>
  </si>
  <si>
    <t>Treibacher Industrie AG</t>
  </si>
  <si>
    <t>Stadtgemeinde Rust</t>
  </si>
  <si>
    <t>B02 Gemeindedeponie Parndorf</t>
  </si>
  <si>
    <t>Gemeinde Parndorf</t>
  </si>
  <si>
    <t>ST06 Deponie Steirische Montanwerke AG</t>
  </si>
  <si>
    <t>AL016</t>
  </si>
  <si>
    <t>Perlmooser Zementwerke</t>
  </si>
  <si>
    <t>T08 Mülldeponie Elferbauer Langkampfen</t>
  </si>
  <si>
    <t>Stadtgemeinde Kufstein</t>
  </si>
  <si>
    <t>K06 BBU Blei- und Zinkhütte Arnoldstein</t>
  </si>
  <si>
    <t>EURO NOVA Industrie- und Gewerbepark Dreiländereck GmbH &amp; Co KG</t>
  </si>
  <si>
    <t>ST08 Bildröhrenwerk Lebring</t>
  </si>
  <si>
    <t>Österr.Philips Industrie GmbH.</t>
  </si>
  <si>
    <t>Stadtgemeinde Traiskirchen</t>
  </si>
  <si>
    <t>Marktgemeinde Wartberg ob der Aist</t>
  </si>
  <si>
    <t>O12 Büromöbelfabrik HALI Werksgelände</t>
  </si>
  <si>
    <t>T02 Deponie Jochberg  Wald</t>
  </si>
  <si>
    <t>Abwasser- u. Abfallverband Grossache-Süd</t>
  </si>
  <si>
    <t>O11 Putzerei Gassl und O19 Spenglerei Aumayr</t>
  </si>
  <si>
    <t>Linz Service GmbH für Infrastruktur und kommunale Dienste</t>
  </si>
  <si>
    <t>ST11 Deponie Alois-Gerstl-Weg (VL)</t>
  </si>
  <si>
    <t>Stadtgemeinde Feldbach</t>
  </si>
  <si>
    <t>F&amp;E Studie zu Ölkontam.</t>
  </si>
  <si>
    <t>AIT Austrian Institute of Technology GmbH</t>
  </si>
  <si>
    <t>N21 VOEST-Shredderanlage Laxenburg</t>
  </si>
  <si>
    <t>AL018</t>
  </si>
  <si>
    <t>B04 Bauschuttdeponie Unterpetersdorf</t>
  </si>
  <si>
    <t>Marktgemeinde Horitschon</t>
  </si>
  <si>
    <t>Porr Umwelttechnik GmbH</t>
  </si>
  <si>
    <t>F&amp;E Studie zur Geophysik</t>
  </si>
  <si>
    <t>Joanneum Research Institut f. Angewandte Geophysik</t>
  </si>
  <si>
    <t>GLG Acamp GmbH</t>
  </si>
  <si>
    <t>W11 Rudolf Zeller Gasse (Durchführung)</t>
  </si>
  <si>
    <t>K10 Deponie Schüttbach (Rundlaufbeschluß v. 28.12.1995)</t>
  </si>
  <si>
    <t>Abfallwirtschaftsverband Spittal/Drau</t>
  </si>
  <si>
    <t>Universität Wien</t>
  </si>
  <si>
    <t>Marktgemeinde Vorchdorf</t>
  </si>
  <si>
    <t>T13 Deponie Kleinsöll-Unterholzen</t>
  </si>
  <si>
    <t>AL025</t>
  </si>
  <si>
    <t>Gemeinde Breitenbach am Inn</t>
  </si>
  <si>
    <t>N23 Mülldeponie Horn</t>
  </si>
  <si>
    <t>W06 Mobil 2. Teil Vorleistungen</t>
  </si>
  <si>
    <t>O12 Büromöbelfabrik HALI Werksgelände (Durchführung)</t>
  </si>
  <si>
    <t>Philips Austria GmbH</t>
  </si>
  <si>
    <t>W17 VCF Perstorp</t>
  </si>
  <si>
    <t>AL029</t>
  </si>
  <si>
    <t>Vereinigte Chemische Fabriken Kreidl, Rutter &amp; Co. KG</t>
  </si>
  <si>
    <t>eaerfw</t>
  </si>
  <si>
    <t>W07 Shell Pilzgasse (Durchführung)</t>
  </si>
  <si>
    <t>AL031</t>
  </si>
  <si>
    <t>W08 Siebenhirten (Durchführung)</t>
  </si>
  <si>
    <t>W01 EBS-BP-TKV (Durchführung)</t>
  </si>
  <si>
    <t>T03 Ahrental</t>
  </si>
  <si>
    <t>AL017</t>
  </si>
  <si>
    <t>Innsbrucker Kommunalbetriebe AG</t>
  </si>
  <si>
    <t>K09 Deponie Orterlache</t>
  </si>
  <si>
    <t>Gemeindeamt Feld am See</t>
  </si>
  <si>
    <t>ST11 Deponie Alois-Gerstl-Weg (Durchf.)</t>
  </si>
  <si>
    <t>O16 Putzerei Wasserbauer, O17 Putzerei Kirchmair und O18 Jarosik</t>
  </si>
  <si>
    <t>WDL-WasserdienstleistungsGmbH</t>
  </si>
  <si>
    <t>ST10 Halde Donawitz</t>
  </si>
  <si>
    <t>AL024</t>
  </si>
  <si>
    <t>voestalpine Stahl Donawitz GmbH</t>
  </si>
  <si>
    <t>N14 Deponie Waggonreparaturwerkstätte</t>
  </si>
  <si>
    <t>AL301</t>
  </si>
  <si>
    <t>Koller Johann Ges.m.b.H.</t>
  </si>
  <si>
    <t>N22 Schmid Schraubenwerke Landsthal Werksgelände</t>
  </si>
  <si>
    <t>Schertler I+R GmbH</t>
  </si>
  <si>
    <t>O15 ACAMP Phase II GW-Durchführung</t>
  </si>
  <si>
    <t>O02 Kiener-Deponie</t>
  </si>
  <si>
    <t>S08 Esse Mitterberghütten</t>
  </si>
  <si>
    <t>O27 Königswieser-Maschinenbau</t>
  </si>
  <si>
    <t>Kempinger GmbH</t>
  </si>
  <si>
    <t>O26 Redtenbacher Präzisionsteile</t>
  </si>
  <si>
    <t>Redtenbacher &amp; Söhne GmbH</t>
  </si>
  <si>
    <t>B02 Gemeinde Parndorf Kostenerhöhung</t>
  </si>
  <si>
    <t>ST15 Alte Gemeindedeponie Frohnleiten</t>
  </si>
  <si>
    <t>AL027</t>
  </si>
  <si>
    <t>Stadtgemeinde Frohnleiten</t>
  </si>
  <si>
    <t>K18 Deponie Hart</t>
  </si>
  <si>
    <t>Abfallwirtschaftsverband Wolfsberg</t>
  </si>
  <si>
    <t>W12 Tanklager Lobau Phase II</t>
  </si>
  <si>
    <t>W06 Mobil Phase III</t>
  </si>
  <si>
    <t>N25 Hutter Deponie Mautern</t>
  </si>
  <si>
    <t>Stadtgemeinde Mautern an der Donau</t>
  </si>
  <si>
    <t>W06 Mobil Säureteerlager</t>
  </si>
  <si>
    <t>Mobil Schmierstoffe AG &amp; Co</t>
  </si>
  <si>
    <t>O35 Sofortdienst Zimmermann</t>
  </si>
  <si>
    <t>Weiß Handels GmbH</t>
  </si>
  <si>
    <t>N35 Glanzstoff - Deponie Nord</t>
  </si>
  <si>
    <t>Glanzstoff Austria GmbH &amp; Co KG</t>
  </si>
  <si>
    <t>F&amp;E Dichtwandstudie 3</t>
  </si>
  <si>
    <t>Universität für Bodenkultur - Institut für Angewandte Geologie</t>
  </si>
  <si>
    <t>O10 Alte Mülldeponie Taufkirchen</t>
  </si>
  <si>
    <t>Burgstaller Heinrich GmbH</t>
  </si>
  <si>
    <t>K15 BBU Schlackendeponie neu</t>
  </si>
  <si>
    <t>VOEST-ALPINE Erzberg Ges.m.b.H. Bergbau Bleiberg (vormals BBU)</t>
  </si>
  <si>
    <t>O23 Putzerei Pointner</t>
  </si>
  <si>
    <t>PLUS Textilpflege GmbH</t>
  </si>
  <si>
    <t>T12 Deponie Jungbrunntobel</t>
  </si>
  <si>
    <t>EWA Energie- und Wirtschaftsbetriebe der Gemeinde St. Anton GmbH</t>
  </si>
  <si>
    <t>O32 Beriebsdeponie Merckens</t>
  </si>
  <si>
    <t>Merckens KG Carl Johann Merckens</t>
  </si>
  <si>
    <t>ea</t>
  </si>
  <si>
    <t>N22 Schmid Schrauben Landsthal Kostenerhöhung</t>
  </si>
  <si>
    <t>S08 Esse Mitterberghütten Durchführung</t>
  </si>
  <si>
    <t>F&amp;E Minimierung v. Methanemissionen u. Sickerwasser auf Deponien durch Abdeckschichten aus Kompost</t>
  </si>
  <si>
    <t>Universität für Bodenkultur - Institut für Abfallwirtschaft</t>
  </si>
  <si>
    <t>N32 Deponie Ortmann Papierfabrik</t>
  </si>
  <si>
    <t>AL028</t>
  </si>
  <si>
    <t>SCA Hygiene Products GmbH</t>
  </si>
  <si>
    <t>F&amp;E Studie Kontrolle d. Abbauleistung biolog. In-situ-Sanierungverfahren</t>
  </si>
  <si>
    <t>Montanuniversität Leoben - Lehrstuhl für Abfallverwertungstechnik und Abfallwirtschaft</t>
  </si>
  <si>
    <t>F&amp;E FZ Seibersdorfer In-situ Behandlung</t>
  </si>
  <si>
    <t>K05 Donauchemie Brückl</t>
  </si>
  <si>
    <t>Donau Chemie Aktiengesellschaft</t>
  </si>
  <si>
    <t>K08 OMV Tanklager St-Peter-Straße</t>
  </si>
  <si>
    <t>OMV Aktiengesellschaft</t>
  </si>
  <si>
    <t>O28 Gaswerk Bad Ischl</t>
  </si>
  <si>
    <t>Stadtgemeinde Bad Ischl</t>
  </si>
  <si>
    <t>N28 Linoleumfabrik Brunn am Gebirge</t>
  </si>
  <si>
    <t>F&amp;E Risikobeurteilung v. PAK-kontaminierten Altlasten d. Einsatz v. Toxizitätstests</t>
  </si>
  <si>
    <t>Interuniversitäres Forschungsinstitut für Agrarbiotechnologie</t>
  </si>
  <si>
    <t>O42 Mülldeponie Reitling</t>
  </si>
  <si>
    <t>F&amp;E Deponiebegrünung - Entwicklung einer Pflanzendecke z. Optimierung d. Aktivität methanothopher Mikroorganismen in Deponieabdeckschichten</t>
  </si>
  <si>
    <t>O41 Tanklager Seifriedsberger</t>
  </si>
  <si>
    <t>Seifriedsberger Mineralöle GmbH &amp; Co KG</t>
  </si>
  <si>
    <t>N29 MKE Heidenreichstein</t>
  </si>
  <si>
    <t>O14 Lagerplatz Kapler</t>
  </si>
  <si>
    <t>GWG Gemeinn. Wohnungsgesellschaft d. Stadt Linz GmbH</t>
  </si>
  <si>
    <t>T11 Mülldeponie Rossau</t>
  </si>
  <si>
    <t>Stadtgemeinde Innsbruck</t>
  </si>
  <si>
    <t>N44 Betriebsdeponie Farbenfabrik Habich</t>
  </si>
  <si>
    <t>Habich GmbH</t>
  </si>
  <si>
    <t>ST05 Rösslergrube (Altlast Jöss)</t>
  </si>
  <si>
    <t>Stadtgemeinde Leibnitz</t>
  </si>
  <si>
    <t>K08 OMV Tanklager St. Peterstraße Abstrombereich</t>
  </si>
  <si>
    <t>AL030</t>
  </si>
  <si>
    <t>N08 St. Georgi-Stollen</t>
  </si>
  <si>
    <t>Marktgemeinde Pitten</t>
  </si>
  <si>
    <t>N31 Deponie Metran</t>
  </si>
  <si>
    <t>Metran Rohstoff-Aufbereitungsges.m.b.H.</t>
  </si>
  <si>
    <t>F&amp;E Neue Strategien z. Nachsorge von Deponien und z. Sanierung von Altlasten</t>
  </si>
  <si>
    <t>Technische Universität Wien - Institut für Wassergüte, Ressourcenmanagement u. Abfallwirtschaft</t>
  </si>
  <si>
    <t>F&amp;E Photokatalytische Abgasreinigung: Abbau von Chlorkohlenwasserstoffen</t>
  </si>
  <si>
    <t>Technische Universität Wien - Institut für physikalisch und theoretische Chemie</t>
  </si>
  <si>
    <t>F&amp;E INCORE Integriertertes Konzept zur GW-Sanierung</t>
  </si>
  <si>
    <t>Umweltbundesamt GmbH (UBA-GmbH)</t>
  </si>
  <si>
    <t>K21 Betriebsdeponie Heraklith Ferndorf</t>
  </si>
  <si>
    <t>Österreichische Heraklith GmbH</t>
  </si>
  <si>
    <t>A020001</t>
  </si>
  <si>
    <t>B06 Gemeindedeponie Apetlon</t>
  </si>
  <si>
    <t>ARGE Altlastensanierung Seewinkel c/o Burgenländischer Müllverband</t>
  </si>
  <si>
    <t>A020002</t>
  </si>
  <si>
    <t>B05 Deponie Pamhagen</t>
  </si>
  <si>
    <t>A020003</t>
  </si>
  <si>
    <t>B03 Gemeindedeponie Illmitz</t>
  </si>
  <si>
    <t>A020004</t>
  </si>
  <si>
    <t>N34 Neunkirchner Schraubenwerke</t>
  </si>
  <si>
    <t>Stadtgemeinde Neunkirchen</t>
  </si>
  <si>
    <t>A020006</t>
  </si>
  <si>
    <t>F&amp;E Beurteilung d. Schadstoffverhaltens im Boden - Entscheidungshilfe f. Altlastensanierung</t>
  </si>
  <si>
    <t>A020008</t>
  </si>
  <si>
    <t>N43 Waggonreparaturwerkstätte Deutsch Wagram - Innerer Werksbereich</t>
  </si>
  <si>
    <t>A020009</t>
  </si>
  <si>
    <t>F&amp;E Anwendung d. Mikrowellentechnik z. therm. Sanierung CK-kont. Böden</t>
  </si>
  <si>
    <t>A020010</t>
  </si>
  <si>
    <t>A020011</t>
  </si>
  <si>
    <t>F&amp;E Abbau hochmolekularer PAH in Altlasten</t>
  </si>
  <si>
    <t>A020012</t>
  </si>
  <si>
    <t>B01 Anschüttung Schilfbereich Rust</t>
  </si>
  <si>
    <t>A020013</t>
  </si>
  <si>
    <t>K19 ELAN-Tanklager Klagenfurt</t>
  </si>
  <si>
    <t>A020014</t>
  </si>
  <si>
    <t>O25 OKA-Mastlager</t>
  </si>
  <si>
    <t>Energie AG Oberösterreich</t>
  </si>
  <si>
    <t>N37 Deponie Wiener Neudorf und N39 Sportplatz Wiener Neudorf</t>
  </si>
  <si>
    <t>A020016</t>
  </si>
  <si>
    <t>W21 Teerag Asdag Simmering</t>
  </si>
  <si>
    <t>TEERAG-ASDAG Aktiengesellschaft</t>
  </si>
  <si>
    <t>A020017</t>
  </si>
  <si>
    <t>ange</t>
  </si>
  <si>
    <t>W18 Gaswerk Simmering</t>
  </si>
  <si>
    <t>WIENER NETZE GmbH</t>
  </si>
  <si>
    <t>A020018</t>
  </si>
  <si>
    <t>O36 Fural Metalldecken</t>
  </si>
  <si>
    <t>Fural Metalldecken GmbH</t>
  </si>
  <si>
    <t>ST19 Gerbereideponie Schmidt</t>
  </si>
  <si>
    <t>A020020</t>
  </si>
  <si>
    <t>S05 Deponie St. Veit-Grafenhof -  Betriebskosten</t>
  </si>
  <si>
    <t>K20 Kalkdeponie I/II Brückl</t>
  </si>
  <si>
    <t>A120002</t>
  </si>
  <si>
    <t>N48 Sanitätslager Maria Enzersdorf</t>
  </si>
  <si>
    <t>AL035</t>
  </si>
  <si>
    <t>Missionshaus St. Gabriel</t>
  </si>
  <si>
    <t>A120003</t>
  </si>
  <si>
    <t>S10 Hausmülldeponie Urstein</t>
  </si>
  <si>
    <t>Gemeinde Puch bei Hallein</t>
  </si>
  <si>
    <t>A120004</t>
  </si>
  <si>
    <t>N33 Werft Korneuburg</t>
  </si>
  <si>
    <t>Stadtgemeinde Korneuburg</t>
  </si>
  <si>
    <t>A120005</t>
  </si>
  <si>
    <t>B07 Deponie Oberwart</t>
  </si>
  <si>
    <t>Burgenländischer Müllverband</t>
  </si>
  <si>
    <t>A120007</t>
  </si>
  <si>
    <t>Marktgemeinde Wiener Neudorf</t>
  </si>
  <si>
    <t>A120009</t>
  </si>
  <si>
    <t>O49 Zwidl Grube</t>
  </si>
  <si>
    <t>ASFINAG Bau Management GmbH</t>
  </si>
  <si>
    <t>A120010</t>
  </si>
  <si>
    <t>N11 Mülldeponie St. Valentin VA 01- Betriebskosten</t>
  </si>
  <si>
    <t>A120012</t>
  </si>
  <si>
    <t>O15 ACAMP Betriebskosten</t>
  </si>
  <si>
    <t>A120013</t>
  </si>
  <si>
    <t>N40 Gaswerk Stockerau</t>
  </si>
  <si>
    <t>Stadtgemeinde Stockerau</t>
  </si>
  <si>
    <t>A120014</t>
  </si>
  <si>
    <t>S12 Klärschlammdeponie Kraftwerk Urstein</t>
  </si>
  <si>
    <t>Supersberger Immobilientreuhand &amp; Immobilientreuhand u. Bauträger GmbH.</t>
  </si>
  <si>
    <t>A120015</t>
  </si>
  <si>
    <t>N47 Wilhelmsburger Eisenwerke</t>
  </si>
  <si>
    <t>Zöchling Privatstiftung</t>
  </si>
  <si>
    <t>A120016</t>
  </si>
  <si>
    <t>N42 Gaswerk Baden</t>
  </si>
  <si>
    <t>Stadtgemeinde Baden</t>
  </si>
  <si>
    <t>A120017</t>
  </si>
  <si>
    <t>T14 Deponie Ochsentanne</t>
  </si>
  <si>
    <t>AL034</t>
  </si>
  <si>
    <t>Abfallbeseitigungsverband der Region 10</t>
  </si>
  <si>
    <t>A120018</t>
  </si>
  <si>
    <t>W20 Gaswerk Leopoldau</t>
  </si>
  <si>
    <t>A120019</t>
  </si>
  <si>
    <t>O21 Wozabal Textilservice</t>
  </si>
  <si>
    <t>Wozabal Textilservice GmbH &amp; Co KG</t>
  </si>
  <si>
    <t>A120020</t>
  </si>
  <si>
    <t>OÖ Baulandentwicklungsfonds AG &amp; Co</t>
  </si>
  <si>
    <t>A220001</t>
  </si>
  <si>
    <t>F&amp;E INTERLAND</t>
  </si>
  <si>
    <t>A220002</t>
  </si>
  <si>
    <t>N50 Betriebsdeponie Wilhelmsburger Eisenwerke</t>
  </si>
  <si>
    <t>A220003</t>
  </si>
  <si>
    <t>O11 Putzerei Gassl und O19 Spenglerei Aumayr Fortsetzung Betrieb</t>
  </si>
  <si>
    <t>AL036</t>
  </si>
  <si>
    <t>A320002</t>
  </si>
  <si>
    <t>S13 Gaswerk Roseggerstraße</t>
  </si>
  <si>
    <t>Stadtgemeinde Salzburg</t>
  </si>
  <si>
    <t>A320003</t>
  </si>
  <si>
    <t>O59 BP Tanklager Linz/Schadensfall 5</t>
  </si>
  <si>
    <t>AL037</t>
  </si>
  <si>
    <t>BP Austria Aktiengesellschaft</t>
  </si>
  <si>
    <t>A320004</t>
  </si>
  <si>
    <t>O59 BP Tanklager Linz/Schadensfall 4</t>
  </si>
  <si>
    <t>A320005</t>
  </si>
  <si>
    <t>O67 BP Tanklager Linz/Schadensfall 2(A)</t>
  </si>
  <si>
    <t>AL038</t>
  </si>
  <si>
    <t>A320006</t>
  </si>
  <si>
    <t>K04 Flatschacherstraße - Lastenstraße</t>
  </si>
  <si>
    <t>A320007</t>
  </si>
  <si>
    <t>F&amp;E EMSA Charakterisierung d.Stabilisierungsgrades großer Altablagerungen</t>
  </si>
  <si>
    <t>A320011</t>
  </si>
  <si>
    <t>O38 Steinmassl Grube</t>
  </si>
  <si>
    <t>Gemeinde Grünburg</t>
  </si>
  <si>
    <t>A320012</t>
  </si>
  <si>
    <t>K05 Donau Chemie Brückl Fortsetzung Betriebskosten</t>
  </si>
  <si>
    <t>A320013</t>
  </si>
  <si>
    <t>Cumberland Immobilienverwaltungs- und Besitz GmbH</t>
  </si>
  <si>
    <t>A420001</t>
  </si>
  <si>
    <t>N52 Angerler Grube</t>
  </si>
  <si>
    <t>AL039</t>
  </si>
  <si>
    <t>Alexander Angerler Transporte</t>
  </si>
  <si>
    <t>A420002</t>
  </si>
  <si>
    <t>O64 Kitzmantel</t>
  </si>
  <si>
    <t>A420003</t>
  </si>
  <si>
    <t>T08 Mülldeponie Elferbauer Verlängerung Betriebskosten</t>
  </si>
  <si>
    <t>A420004</t>
  </si>
  <si>
    <t>N54 Beizschlammdeponie Ternitz</t>
  </si>
  <si>
    <t>A420007</t>
  </si>
  <si>
    <t>K25 Deponie Tschinowitsch</t>
  </si>
  <si>
    <t>AL040</t>
  </si>
  <si>
    <t>Abfallwirtschaftsverband Villach</t>
  </si>
  <si>
    <t>A420008</t>
  </si>
  <si>
    <t>N28 Linoleumfabrik Brunn Verlängerung Betriebskosten</t>
  </si>
  <si>
    <t>AL041</t>
  </si>
  <si>
    <t>A420009</t>
  </si>
  <si>
    <t>K12 Philips Haushaltsgerätewerk Klagenfurt</t>
  </si>
  <si>
    <t>A420010</t>
  </si>
  <si>
    <t>F&amp;E In-situ Remedation mittels Diamantelektroden</t>
  </si>
  <si>
    <t>A420011</t>
  </si>
  <si>
    <t>F&amp;E In-situ Sanierung von Chromschäden d. Reduktionsprozesse</t>
  </si>
  <si>
    <t>A420012</t>
  </si>
  <si>
    <t>gen</t>
  </si>
  <si>
    <t>N41 Deponie MA 48 - Zwölfaxing</t>
  </si>
  <si>
    <t>A420013</t>
  </si>
  <si>
    <t>K06 BBU Blei- und Zinkhütte Arnoldstein Betriebskostensverlängerung</t>
  </si>
  <si>
    <t>A420014</t>
  </si>
  <si>
    <t>N17 Gaswerk Wiener Neustadt</t>
  </si>
  <si>
    <t>Wr. Neustädter Altlastensanierungs-GmbH</t>
  </si>
  <si>
    <t>T07 Rotteballendeponie Pill</t>
  </si>
  <si>
    <t>A520001</t>
  </si>
  <si>
    <t>O63 Lokomotivfabrik Krauss - Trafoölschaden</t>
  </si>
  <si>
    <t>Siemens AG Österreich</t>
  </si>
  <si>
    <t>A520002</t>
  </si>
  <si>
    <t>O65 Rappersberger Chemikalien</t>
  </si>
  <si>
    <t>Gerichtl. beeideter Masseverwalter Thomas Kurz</t>
  </si>
  <si>
    <t>A520003</t>
  </si>
  <si>
    <t>F&amp;E Entwicklung eines pflanzenöl-basierenden Verfahrens zur Sanierung von PAK-kontaminierten Böden</t>
  </si>
  <si>
    <t>A520004</t>
  </si>
  <si>
    <t>N51 Berndorf Objekt 92</t>
  </si>
  <si>
    <t>AL043</t>
  </si>
  <si>
    <t>A520005</t>
  </si>
  <si>
    <t>F&amp;E InnoSan - Innovative biologische Sanierung von CKW-belastetem Grundwasser</t>
  </si>
  <si>
    <t>Universität für Bodenkultur - Department für Agrarbiotechnologie Tulln</t>
  </si>
  <si>
    <t>A520006</t>
  </si>
  <si>
    <t>N29 MKE Heidenreichstein Fortsetzung Betriebskosten</t>
  </si>
  <si>
    <t>A520007</t>
  </si>
  <si>
    <t>O22 Eucalora</t>
  </si>
  <si>
    <t>Steiner Blechbearbeitung GmbH</t>
  </si>
  <si>
    <t>A520008</t>
  </si>
  <si>
    <t>T03 Ahrental Verlängerung Betriebskosten</t>
  </si>
  <si>
    <t>AL042</t>
  </si>
  <si>
    <t>A620001</t>
  </si>
  <si>
    <t>F&amp;E NUTZRAUM - Innovative in-situ Methoden zur Sanierung von Altablagerungen und kontaminierten Standorten</t>
  </si>
  <si>
    <t>A620002</t>
  </si>
  <si>
    <t>O69 Deponie Freistadt</t>
  </si>
  <si>
    <t>Stadtgemeinde Freistadt</t>
  </si>
  <si>
    <t>A620003</t>
  </si>
  <si>
    <t>O60 Putzerei Exklusiv Schwab</t>
  </si>
  <si>
    <t>A620004</t>
  </si>
  <si>
    <t>O62 Putzerei Schwab Norge</t>
  </si>
  <si>
    <t>A620005</t>
  </si>
  <si>
    <t>O66 Putzerei Käferböck</t>
  </si>
  <si>
    <t>A620006</t>
  </si>
  <si>
    <t>O70 Trilager Lederfabrik</t>
  </si>
  <si>
    <t>Landes-Immobilien GmbH</t>
  </si>
  <si>
    <t>A620007</t>
  </si>
  <si>
    <t>O71 Christ Lacke</t>
  </si>
  <si>
    <t>Rembrandtin Oberösterreich GmbH &amp; Co KG</t>
  </si>
  <si>
    <t>A620008</t>
  </si>
  <si>
    <t>O15 Acamp Verlängerung Betriebskosten</t>
  </si>
  <si>
    <t>A620009</t>
  </si>
  <si>
    <t>W23 Borfabrik Gotramgasse</t>
  </si>
  <si>
    <t>A620010</t>
  </si>
  <si>
    <t>Derfeser Recycling&amp;Entsorgung Pill GmbH</t>
  </si>
  <si>
    <t>A620011</t>
  </si>
  <si>
    <t>F&amp;E Multibardem</t>
  </si>
  <si>
    <t>Leopold-Franzens-Universität Innsbruck</t>
  </si>
  <si>
    <t>A720001</t>
  </si>
  <si>
    <t>T11 Mülldeponie Rossau Verlängerung Betriebskosten</t>
  </si>
  <si>
    <t>AL044</t>
  </si>
  <si>
    <t>A720002</t>
  </si>
  <si>
    <t>N61 Deponie Rechte Kremszeile</t>
  </si>
  <si>
    <t>A720004</t>
  </si>
  <si>
    <t>O74 Klärschlammteiche Asten</t>
  </si>
  <si>
    <t>AL046</t>
  </si>
  <si>
    <t>Linz Service GmbH Abwasser</t>
  </si>
  <si>
    <t>A720005</t>
  </si>
  <si>
    <t>N30 Deponie Glasfabrik Moosbrunn</t>
  </si>
  <si>
    <t>A720007</t>
  </si>
  <si>
    <t>N20 Raffinerie Vösendorf</t>
  </si>
  <si>
    <t>AL045</t>
  </si>
  <si>
    <t>TS 4-6 Liegenschaftsverwaltung GmbH</t>
  </si>
  <si>
    <t>A720008</t>
  </si>
  <si>
    <t>AL047</t>
  </si>
  <si>
    <t>A720009</t>
  </si>
  <si>
    <t>K26 Holzimprägnierung Leitgeb</t>
  </si>
  <si>
    <t>FunderMax GmbH</t>
  </si>
  <si>
    <t>A820001</t>
  </si>
  <si>
    <t>ST23 Grazer Teerverwertung Alpenteer</t>
  </si>
  <si>
    <t>ARGE Altlast Alpenteer</t>
  </si>
  <si>
    <t>A820002</t>
  </si>
  <si>
    <t>F&amp;E Entscheidungsmodell Hot Spots</t>
  </si>
  <si>
    <t>A820003</t>
  </si>
  <si>
    <t>O59 BP Tanklager Linz 2, Schadensfall 5 - Verlängerung Betriebskosten</t>
  </si>
  <si>
    <t>AL048</t>
  </si>
  <si>
    <t>ELG Asset GmbH</t>
  </si>
  <si>
    <t>A820004</t>
  </si>
  <si>
    <t>W09 Wienerberg West Verlängerung Betriebskosten</t>
  </si>
  <si>
    <t>A820005</t>
  </si>
  <si>
    <t>W05 Löwy Grube - Verlängerung Betriebskosten</t>
  </si>
  <si>
    <t>A820006</t>
  </si>
  <si>
    <t>W10 WIG 64 Verlängerung Betriebskosten</t>
  </si>
  <si>
    <t>A820007</t>
  </si>
  <si>
    <t>ea offen</t>
  </si>
  <si>
    <t>W04 Lackenjöchel Verlängerung Betriebskosten</t>
  </si>
  <si>
    <t>A820008</t>
  </si>
  <si>
    <t>W13 Spitzau - Verlängerung Betriebskosten</t>
  </si>
  <si>
    <t>AL049</t>
  </si>
  <si>
    <t>A820009</t>
  </si>
  <si>
    <t>W11 Rudolf Zeller Gasse - Verlängerung Betriebskosten</t>
  </si>
  <si>
    <t>A820010</t>
  </si>
  <si>
    <t>AL053</t>
  </si>
  <si>
    <t>A820011</t>
  </si>
  <si>
    <t>O09 Unitech und O55 Eumig</t>
  </si>
  <si>
    <t>A820012</t>
  </si>
  <si>
    <t>N59 Putzerei Alaska</t>
  </si>
  <si>
    <t>Keglovits GmbH</t>
  </si>
  <si>
    <t>A820013</t>
  </si>
  <si>
    <t>W02 Hasswellgasse - Verlängerung Betriebskosten</t>
  </si>
  <si>
    <t>A820014</t>
  </si>
  <si>
    <t>F&amp;E Phytotop</t>
  </si>
  <si>
    <t>A820016</t>
  </si>
  <si>
    <t>O67 BP Tanklager Linz/Schadensfall 2A Verlängerung Betriebskosten</t>
  </si>
  <si>
    <t>A820017</t>
  </si>
  <si>
    <t>ST05 Rösslergrube Verlängerung Betriebskosten</t>
  </si>
  <si>
    <t>A920002</t>
  </si>
  <si>
    <t>W08 Siebenhirten Verlängerung Betriebskosten</t>
  </si>
  <si>
    <t>A920003</t>
  </si>
  <si>
    <t>F&amp;E Technologieplattform</t>
  </si>
  <si>
    <t>F&amp;E 2009</t>
  </si>
  <si>
    <t>ÖVA - Österreichischer Verein für Altlastenmanagement</t>
  </si>
  <si>
    <t>A920004</t>
  </si>
  <si>
    <t>O25 OKA-Mastlager Verlängerung Betriebskosten</t>
  </si>
  <si>
    <t>AL050</t>
  </si>
  <si>
    <t>N49 Deponie Tulln</t>
  </si>
  <si>
    <t>Stadtgemeinde Tulln an der Donau</t>
  </si>
  <si>
    <t>A920006</t>
  </si>
  <si>
    <t>N58 Heferlbach</t>
  </si>
  <si>
    <t>A920008</t>
  </si>
  <si>
    <t>F&amp;E Snowman MCA</t>
  </si>
  <si>
    <t>A920009</t>
  </si>
  <si>
    <t>O19 Spenglerei Aumayr</t>
  </si>
  <si>
    <t>A920010</t>
  </si>
  <si>
    <t>A920011</t>
  </si>
  <si>
    <t>O73 Tankstelle Stiglechner</t>
  </si>
  <si>
    <t>Giandinoto</t>
  </si>
  <si>
    <t>A920012</t>
  </si>
  <si>
    <t>W06 Mobil - Verlängerung Betriebskosten</t>
  </si>
  <si>
    <t>A920013</t>
  </si>
  <si>
    <t>O76 Kokerei Linz Teil 1Funnel + Gate + BLA</t>
  </si>
  <si>
    <t>voestalpine Stahl GmbH</t>
  </si>
  <si>
    <t>A920014</t>
  </si>
  <si>
    <t>A920015</t>
  </si>
  <si>
    <t>O48 Spattgrube</t>
  </si>
  <si>
    <t>A920017</t>
  </si>
  <si>
    <t>O36 Fural Metalldecken Betriebskostenverlängerung</t>
  </si>
  <si>
    <t>A920018</t>
  </si>
  <si>
    <t>T14 Deponie Ochsentanne Verlängerung Betriebskosten</t>
  </si>
  <si>
    <t>A920019</t>
  </si>
  <si>
    <t>N39 Sportplatz Wiener Neudorf Verlängerung Betriebskosten</t>
  </si>
  <si>
    <t>B020002</t>
  </si>
  <si>
    <t>W12 Tanklager Lobau Verlängerung Betriebskosten</t>
  </si>
  <si>
    <t>AL051</t>
  </si>
  <si>
    <t>B020003</t>
  </si>
  <si>
    <t>F&amp;E HetReMed - In situ Oxidation von Poly- und Heterozyklischen Teerölkontaminanten: Einsatz von RedOx-Mediatoren</t>
  </si>
  <si>
    <t>B020004</t>
  </si>
  <si>
    <t>F&amp;E NanoSan - Grundwassersanierung unter Verwendung von Nanotechnologie</t>
  </si>
  <si>
    <t>B020006</t>
  </si>
  <si>
    <t>Saint-Gobain Rigips Austria GmbH</t>
  </si>
  <si>
    <t>B020007</t>
  </si>
  <si>
    <t>O76 Kokerei Linz Teil 2 Phasenschöpfung</t>
  </si>
  <si>
    <t>B020008</t>
  </si>
  <si>
    <t>O77 Altreifen- und Altgummilager Ohlsdorf</t>
  </si>
  <si>
    <t>ERG Energetische Reifenverwertungs GmbH</t>
  </si>
  <si>
    <t>B020009</t>
  </si>
  <si>
    <t>N42 Gaswerk Baden - Verlängerung Betriebskosten</t>
  </si>
  <si>
    <t>AL052</t>
  </si>
  <si>
    <t>B020010</t>
  </si>
  <si>
    <t>N40 Gaswerk Stockerau - Verlängerung Betriebskosten</t>
  </si>
  <si>
    <t>B020011</t>
  </si>
  <si>
    <t>K28 Jungfer Akkumulatorenfabrik</t>
  </si>
  <si>
    <t>Bären Liegenschaftsverwaltungs GmbH</t>
  </si>
  <si>
    <t>B020012</t>
  </si>
  <si>
    <t>N66 Wienersdorfer Dachpappenfabrik</t>
  </si>
  <si>
    <t>ABO Asphalt-Bau Oeynhausen GmbH</t>
  </si>
  <si>
    <t>B020013</t>
  </si>
  <si>
    <t>N29 MKE Heidenreichstein Verlängerung Betriebskosten+Anlagenerweiterung</t>
  </si>
  <si>
    <t>B020014</t>
  </si>
  <si>
    <t>B120001</t>
  </si>
  <si>
    <t>Decon Umwelttechnik GmbH</t>
  </si>
  <si>
    <t>B120002</t>
  </si>
  <si>
    <t>O50 Schwellenimprägnierung Schneegattern</t>
  </si>
  <si>
    <t>Österreichische Bundesforste AG</t>
  </si>
  <si>
    <t>B120003</t>
  </si>
  <si>
    <t>O76 Kokerei Linz Teil 3 Räumung STF 2a + Infrastruktur</t>
  </si>
  <si>
    <t>B120004</t>
  </si>
  <si>
    <t>AL054</t>
  </si>
  <si>
    <t>B120005</t>
  </si>
  <si>
    <t>F&amp;E Halocrete</t>
  </si>
  <si>
    <t>Keller Grundbau Ges.m.b.H.</t>
  </si>
  <si>
    <t>B120006</t>
  </si>
  <si>
    <t>F&amp;E - BIOSAN Biostimulation und bepflanzte Bodenfilter zum Abbau von Mineralölkohlenwasserstoffen in Boden und Grundwasser</t>
  </si>
  <si>
    <t>B120007</t>
  </si>
  <si>
    <t>O22 Eucalora Verlängerung Betriebskosten</t>
  </si>
  <si>
    <t>B120008</t>
  </si>
  <si>
    <t>W21 Teerag - Asdag Simmering  Verlängerung Betriebskosten</t>
  </si>
  <si>
    <t>B120012</t>
  </si>
  <si>
    <t>B220001</t>
  </si>
  <si>
    <t>B220002</t>
  </si>
  <si>
    <t>N12 Kapellerfeld</t>
  </si>
  <si>
    <t>AL055</t>
  </si>
  <si>
    <t>PORR AG</t>
  </si>
  <si>
    <t>B220003</t>
  </si>
  <si>
    <t>B220004</t>
  </si>
  <si>
    <t>W07 Shell - Pilzgasse Verlängerung Betriebskosten</t>
  </si>
  <si>
    <t>B220005</t>
  </si>
  <si>
    <t>O67 BP Tanklager Linz 1 alt - Schadensfall SF2A - Erweiterung der Maßnahmen</t>
  </si>
  <si>
    <t>B220006</t>
  </si>
  <si>
    <t>K25 Deponie Tschinowitsch Verlängerung Betriebskosten</t>
  </si>
  <si>
    <t>B220007</t>
  </si>
  <si>
    <t>O63  Lokomotivfabrik Krauss - Trafoölschaden Verlängerung Betriebskosten+Anlagenerweiterung</t>
  </si>
  <si>
    <t>B220008</t>
  </si>
  <si>
    <t>O76 Kokerei Linz Teil 4 Räumung STF 1</t>
  </si>
  <si>
    <t>AL056</t>
  </si>
  <si>
    <t>Holding Graz - Kommunale Dienstleistungen GmbH</t>
  </si>
  <si>
    <t>B220010</t>
  </si>
  <si>
    <t>F&amp;E "ChromSan" - Weiterführende Untersuchungen zur in-situ Sanierung von Chromschäden über Reduktionsprozesse</t>
  </si>
  <si>
    <t>B320002</t>
  </si>
  <si>
    <t>N53 Teerfabrik Rütgers - Angern (Sofortmaßnahmen)</t>
  </si>
  <si>
    <t>SM 2013</t>
  </si>
  <si>
    <t>B320003</t>
  </si>
  <si>
    <t>O46 Deponie Piesslinger</t>
  </si>
  <si>
    <t>AL057</t>
  </si>
  <si>
    <t>Piesslinger GmbH</t>
  </si>
  <si>
    <t>B320004</t>
  </si>
  <si>
    <t>F&amp;E 2013</t>
  </si>
  <si>
    <t>B320005</t>
  </si>
  <si>
    <t>B320007</t>
  </si>
  <si>
    <t>W04 Lackenjöchel - Verlängerung Betriebskosten</t>
  </si>
  <si>
    <t>B320009</t>
  </si>
  <si>
    <t>W10 WIG 64 (Donaupark-Bruckhaufen) - Verlängerung Betriebskosten</t>
  </si>
  <si>
    <t>B320010</t>
  </si>
  <si>
    <t>W11 - Rudolf Zeller Gasse - Verlängerung Betriebskosten</t>
  </si>
  <si>
    <t>B320011</t>
  </si>
  <si>
    <t>W09 Wienerberg-West - Verlängerung Betriebskosten</t>
  </si>
  <si>
    <t>B320012</t>
  </si>
  <si>
    <t>B320014</t>
  </si>
  <si>
    <t>B320015</t>
  </si>
  <si>
    <t>offen</t>
  </si>
  <si>
    <t>O74 Klärschlammteiche Regionalkläranlage Asten - Verlängerung Betriebskosten</t>
  </si>
  <si>
    <t>B320016</t>
  </si>
  <si>
    <t>ST04 Rigips Deponie Eselsbach - Verlängerung Betriebskosten</t>
  </si>
  <si>
    <t>B320017</t>
  </si>
  <si>
    <t>ST25 Putzerei Plachy</t>
  </si>
  <si>
    <t>Tüchler</t>
  </si>
  <si>
    <t>B320018</t>
  </si>
  <si>
    <t>O70 Trilager Lederfabrik - Verlängerung Betriebskosten</t>
  </si>
  <si>
    <t>B320019</t>
  </si>
  <si>
    <t>ST05 Rösslergrube - Verlängerung Betriebskosten</t>
  </si>
  <si>
    <t>ST05</t>
  </si>
  <si>
    <t>O70</t>
  </si>
  <si>
    <t>ST25</t>
  </si>
  <si>
    <t>ST04</t>
  </si>
  <si>
    <t>O74</t>
  </si>
  <si>
    <t>gesichert</t>
  </si>
  <si>
    <t>W02</t>
  </si>
  <si>
    <t>W13</t>
  </si>
  <si>
    <t>W09</t>
  </si>
  <si>
    <t>W11</t>
  </si>
  <si>
    <t>W10</t>
  </si>
  <si>
    <t>W05</t>
  </si>
  <si>
    <t>W04</t>
  </si>
  <si>
    <t>W01</t>
  </si>
  <si>
    <t>O46</t>
  </si>
  <si>
    <t>N53</t>
  </si>
  <si>
    <t>O76</t>
  </si>
  <si>
    <t>O63</t>
  </si>
  <si>
    <t>K25</t>
  </si>
  <si>
    <t>O67</t>
  </si>
  <si>
    <t>W07</t>
  </si>
  <si>
    <t>T11</t>
  </si>
  <si>
    <t>N12</t>
  </si>
  <si>
    <t>N49</t>
  </si>
  <si>
    <t>T03</t>
  </si>
  <si>
    <t>-</t>
  </si>
  <si>
    <t>W21</t>
  </si>
  <si>
    <t>O22</t>
  </si>
  <si>
    <t>F&amp;E</t>
  </si>
  <si>
    <t>K05</t>
  </si>
  <si>
    <t>O50</t>
  </si>
  <si>
    <t>ST19</t>
  </si>
  <si>
    <t>K10</t>
  </si>
  <si>
    <t>N29</t>
  </si>
  <si>
    <t>N66</t>
  </si>
  <si>
    <t>K28</t>
  </si>
  <si>
    <t>N40</t>
  </si>
  <si>
    <t>N42</t>
  </si>
  <si>
    <t>O77</t>
  </si>
  <si>
    <t>W12</t>
  </si>
  <si>
    <t>N39</t>
  </si>
  <si>
    <t>T14</t>
  </si>
  <si>
    <t>O36</t>
  </si>
  <si>
    <t>O48</t>
  </si>
  <si>
    <t>K06</t>
  </si>
  <si>
    <t>W06</t>
  </si>
  <si>
    <t>O73</t>
  </si>
  <si>
    <t>T08</t>
  </si>
  <si>
    <t>O19</t>
  </si>
  <si>
    <t>N58</t>
  </si>
  <si>
    <t>O25</t>
  </si>
  <si>
    <t>W08</t>
  </si>
  <si>
    <t>N59</t>
  </si>
  <si>
    <t>O09</t>
  </si>
  <si>
    <t>O59</t>
  </si>
  <si>
    <t>ST23</t>
  </si>
  <si>
    <t>K26</t>
  </si>
  <si>
    <t>K20</t>
  </si>
  <si>
    <t>N20</t>
  </si>
  <si>
    <t>N30</t>
  </si>
  <si>
    <t>N61</t>
  </si>
  <si>
    <t>T07</t>
  </si>
  <si>
    <t>W23</t>
  </si>
  <si>
    <t>O15</t>
  </si>
  <si>
    <t>O71</t>
  </si>
  <si>
    <t>O66</t>
  </si>
  <si>
    <t>O62</t>
  </si>
  <si>
    <t>saniert</t>
  </si>
  <si>
    <t>O60</t>
  </si>
  <si>
    <t>O69</t>
  </si>
  <si>
    <t>N51</t>
  </si>
  <si>
    <t>O65</t>
  </si>
  <si>
    <t>N17</t>
  </si>
  <si>
    <t>N41</t>
  </si>
  <si>
    <t>K12</t>
  </si>
  <si>
    <t>N28</t>
  </si>
  <si>
    <t>N54</t>
  </si>
  <si>
    <t>O64</t>
  </si>
  <si>
    <t>N52</t>
  </si>
  <si>
    <t>W18</t>
  </si>
  <si>
    <t>W20</t>
  </si>
  <si>
    <t>O38</t>
  </si>
  <si>
    <t>K04</t>
  </si>
  <si>
    <t>S13</t>
  </si>
  <si>
    <t>N50</t>
  </si>
  <si>
    <t>O53</t>
  </si>
  <si>
    <t>O21</t>
  </si>
  <si>
    <t>N47</t>
  </si>
  <si>
    <t>S12</t>
  </si>
  <si>
    <t>N11</t>
  </si>
  <si>
    <t>O49</t>
  </si>
  <si>
    <t>B07</t>
  </si>
  <si>
    <t>N33</t>
  </si>
  <si>
    <t>S10</t>
  </si>
  <si>
    <t>N48</t>
  </si>
  <si>
    <t>S05</t>
  </si>
  <si>
    <t>K19</t>
  </si>
  <si>
    <t>B01</t>
  </si>
  <si>
    <t>N05</t>
  </si>
  <si>
    <t>N43</t>
  </si>
  <si>
    <t>N34</t>
  </si>
  <si>
    <t>B03</t>
  </si>
  <si>
    <t>B05</t>
  </si>
  <si>
    <t>B06</t>
  </si>
  <si>
    <t>K21</t>
  </si>
  <si>
    <t>N31</t>
  </si>
  <si>
    <t>N08</t>
  </si>
  <si>
    <t>W17</t>
  </si>
  <si>
    <t>K08</t>
  </si>
  <si>
    <t>N44</t>
  </si>
  <si>
    <t>O14</t>
  </si>
  <si>
    <t>O41</t>
  </si>
  <si>
    <t>O42</t>
  </si>
  <si>
    <t>O28</t>
  </si>
  <si>
    <t>N32</t>
  </si>
  <si>
    <t>S08</t>
  </si>
  <si>
    <t>N22</t>
  </si>
  <si>
    <t>N10</t>
  </si>
  <si>
    <t>O32</t>
  </si>
  <si>
    <t>T12</t>
  </si>
  <si>
    <t>O23</t>
  </si>
  <si>
    <t>K15</t>
  </si>
  <si>
    <t>O10</t>
  </si>
  <si>
    <t>N35</t>
  </si>
  <si>
    <t>O35</t>
  </si>
  <si>
    <t>N25</t>
  </si>
  <si>
    <t>K18</t>
  </si>
  <si>
    <t>O02</t>
  </si>
  <si>
    <t>ST15</t>
  </si>
  <si>
    <t>B02</t>
  </si>
  <si>
    <t>O26</t>
  </si>
  <si>
    <t>K03</t>
  </si>
  <si>
    <t>O27</t>
  </si>
  <si>
    <t>V01</t>
  </si>
  <si>
    <t>N14</t>
  </si>
  <si>
    <t>ST10</t>
  </si>
  <si>
    <t>ST11</t>
  </si>
  <si>
    <t>K09</t>
  </si>
  <si>
    <t>AL411</t>
  </si>
  <si>
    <t>O12</t>
  </si>
  <si>
    <t>N23</t>
  </si>
  <si>
    <t>T13</t>
  </si>
  <si>
    <t>B04</t>
  </si>
  <si>
    <t>N21</t>
  </si>
  <si>
    <t>T02</t>
  </si>
  <si>
    <t>ST08</t>
  </si>
  <si>
    <t>ST06</t>
  </si>
  <si>
    <t>K07</t>
  </si>
  <si>
    <t>W16</t>
  </si>
  <si>
    <t>ST09</t>
  </si>
  <si>
    <t>O07</t>
  </si>
  <si>
    <t>T01</t>
  </si>
  <si>
    <t>T06</t>
  </si>
  <si>
    <t>O04</t>
  </si>
  <si>
    <t>O06</t>
  </si>
  <si>
    <t>O13</t>
  </si>
  <si>
    <t>T04</t>
  </si>
  <si>
    <t>N01</t>
  </si>
  <si>
    <t>S02</t>
  </si>
  <si>
    <t>O01</t>
  </si>
  <si>
    <t>S03</t>
  </si>
  <si>
    <t>W03</t>
  </si>
  <si>
    <t>K01</t>
  </si>
  <si>
    <t>FRL</t>
  </si>
  <si>
    <t>Bezeichnung</t>
  </si>
  <si>
    <t>Bereich</t>
  </si>
  <si>
    <t>HALI Büromöbel GmbH</t>
  </si>
  <si>
    <t>Schmid Schrauben Hainfeld GmbH</t>
  </si>
  <si>
    <t>Berndorf Aktiengesellschaft</t>
  </si>
  <si>
    <t>ÖKOREAL - ÖKOAUDIT GmbH</t>
  </si>
  <si>
    <t>K06 BBU Blei- und Zinkhütte Arnoldstein - Verlängerung Betriebskosten</t>
  </si>
  <si>
    <t>Energie AG Oberösterreich Umwelt Service GmbH (Wien)</t>
  </si>
  <si>
    <t>K05 Donau Chemie Brückl - Verlängerung Betriebskosten</t>
  </si>
  <si>
    <t>Sektion V: Abfallwirtschaft, Chemiepolitik und Umwelttechnologie</t>
  </si>
  <si>
    <t>F&amp;E Experten-Reviews</t>
  </si>
  <si>
    <t>F&amp;E Technologie-Workshops</t>
  </si>
  <si>
    <t>AL058</t>
  </si>
  <si>
    <t>AL059</t>
  </si>
  <si>
    <t>vers</t>
  </si>
  <si>
    <t>B420001</t>
  </si>
  <si>
    <t>N68 Dachpappenfabrik Krinninger</t>
  </si>
  <si>
    <t>Brunn N68 Sanierungs GmbH</t>
  </si>
  <si>
    <t>B420003</t>
  </si>
  <si>
    <t>F&amp;E BIANO</t>
  </si>
  <si>
    <t>B420004</t>
  </si>
  <si>
    <t>B420005</t>
  </si>
  <si>
    <t>N65 Deponie OMV - Zwölfaxing</t>
  </si>
  <si>
    <t>OMV Refining &amp; Marketing GmbH</t>
  </si>
  <si>
    <t>B420007</t>
  </si>
  <si>
    <t>ST26 Deponie Schotthof Brucknerstraße</t>
  </si>
  <si>
    <t>B420008</t>
  </si>
  <si>
    <t>O76 Kokerei Linz Teil 5 Räumung+Bodenwäsche+Wiederverfüllung STF 2b</t>
  </si>
  <si>
    <t>B420009</t>
  </si>
  <si>
    <t>N59 Putzerei Alaska - Verlängerung Betriebskosten</t>
  </si>
  <si>
    <t>B420012</t>
  </si>
  <si>
    <t>B420015</t>
  </si>
  <si>
    <t>ST20 Gaswerk Rudersdorf</t>
  </si>
  <si>
    <t>B420018</t>
  </si>
  <si>
    <t>N67 Fabrik elektrischer Apparate Schrems</t>
  </si>
  <si>
    <t>N67</t>
  </si>
  <si>
    <t>ST20</t>
  </si>
  <si>
    <t>ST26</t>
  </si>
  <si>
    <t>N65</t>
  </si>
  <si>
    <t>N68</t>
  </si>
  <si>
    <t>Finanzstatus Altlastensanierung</t>
  </si>
  <si>
    <t>Jahr</t>
  </si>
  <si>
    <t>Altlastenbeitrag 
Förderungsanteil</t>
  </si>
  <si>
    <t>Jahressumme</t>
  </si>
  <si>
    <t>SALDO 
kumuliert</t>
  </si>
  <si>
    <t>Sanierung / Sicherung</t>
  </si>
  <si>
    <t>Studien/Forschung</t>
  </si>
  <si>
    <t>Sofortmaßnahmen</t>
  </si>
  <si>
    <t>Ersatzvornahmen</t>
  </si>
  <si>
    <t>§ 18</t>
  </si>
  <si>
    <t>kumuliert</t>
  </si>
  <si>
    <t>Summe</t>
  </si>
  <si>
    <t>Sanierung/Sicherung</t>
  </si>
  <si>
    <t>Antrag</t>
  </si>
  <si>
    <t>Altlast</t>
  </si>
  <si>
    <t>Sitzung</t>
  </si>
  <si>
    <t>Genehmigung</t>
  </si>
  <si>
    <t>Förderungsnehmer</t>
  </si>
  <si>
    <t>Anzahl</t>
  </si>
  <si>
    <t>Prio</t>
  </si>
  <si>
    <t>Eingang</t>
  </si>
  <si>
    <t>Fsatz</t>
  </si>
  <si>
    <t>Auszahlung</t>
  </si>
  <si>
    <t>N02+N03+N04</t>
  </si>
  <si>
    <t>O11+O19</t>
  </si>
  <si>
    <t>saniert+1</t>
  </si>
  <si>
    <t>O16+O17+O18</t>
  </si>
  <si>
    <t>gesichert+saniert+saniert</t>
  </si>
  <si>
    <t>N37+N39</t>
  </si>
  <si>
    <t>O09+O55</t>
  </si>
  <si>
    <t>2+3</t>
  </si>
  <si>
    <t>saniert+gesichert</t>
  </si>
  <si>
    <t>1. Genehmigung Förderung</t>
  </si>
  <si>
    <t>1. Genehmigung Sitzung</t>
  </si>
  <si>
    <t>2. Genehmigung Sitzung</t>
  </si>
  <si>
    <t>2. Genehmigung Förderung</t>
  </si>
  <si>
    <t>3. Genehmigung Sitzung</t>
  </si>
  <si>
    <t>3. Genehmigung Förderung</t>
  </si>
  <si>
    <t>Abweichung zu Genehmigung</t>
  </si>
  <si>
    <t>Abweichung zu Genehmigung %</t>
  </si>
  <si>
    <t>1. Genehmigung Datum</t>
  </si>
  <si>
    <t>Mineralstoffverwertungsgesellschaft mbH</t>
  </si>
  <si>
    <t>N57 Deponie Wienerberger</t>
  </si>
  <si>
    <t>B520013</t>
  </si>
  <si>
    <t>B520012</t>
  </si>
  <si>
    <t>N29 MKE Heidenreichstein - Verlängerung Betriebskosten</t>
  </si>
  <si>
    <t>B520011</t>
  </si>
  <si>
    <t>AL061</t>
  </si>
  <si>
    <t>F&amp;E KOMBO</t>
  </si>
  <si>
    <t>B520010</t>
  </si>
  <si>
    <t>O36 Fural Metalldecken Erweiterung Maßnahmen</t>
  </si>
  <si>
    <t>B520007</t>
  </si>
  <si>
    <t>ÖBB-Infrastruktur AG</t>
  </si>
  <si>
    <t>W26 Frachtenbahnhof Praterstern - Bereich Werkstätte</t>
  </si>
  <si>
    <t>B520006</t>
  </si>
  <si>
    <t>B520005</t>
  </si>
  <si>
    <t>AL060</t>
  </si>
  <si>
    <t>F&amp;E LISA – Leistungsgesteigerte in-situ Sanierung mittels Verfahrenskombination</t>
  </si>
  <si>
    <t>B520004</t>
  </si>
  <si>
    <t>Amt der NÖ Landesregierung</t>
  </si>
  <si>
    <t>N19 Mülldeponie Purgstall-Süd</t>
  </si>
  <si>
    <t>B520003</t>
  </si>
  <si>
    <t>Marktgemeinde Maria Enzersdorf</t>
  </si>
  <si>
    <t>N71 Putzerei Svrcek</t>
  </si>
  <si>
    <t>Axalta Coating Systems Austria GmbH</t>
  </si>
  <si>
    <t>B520001</t>
  </si>
  <si>
    <t>Businesspark Brunn Entwicklungs GmbH</t>
  </si>
  <si>
    <t>N28 Linoleumfabrik Brunn am Gebirge Verlängerung Betriebskosten</t>
  </si>
  <si>
    <t>B420026</t>
  </si>
  <si>
    <t>B420025</t>
  </si>
  <si>
    <t>K05 Donau Chemie Brückl Verlängerung Betriebskosten</t>
  </si>
  <si>
    <t>B420024</t>
  </si>
  <si>
    <t>B420023</t>
  </si>
  <si>
    <t>O19 Spenglerei Aumayr Verlängerung Betriebskosten</t>
  </si>
  <si>
    <t>B420022</t>
  </si>
  <si>
    <t>B420021</t>
  </si>
  <si>
    <t>O76 Kokerei Linz Teil 6 Räumung+Bodenwäsche+Wiederverfüllung STF 2c</t>
  </si>
  <si>
    <t>B420020</t>
  </si>
  <si>
    <t>O25 OKA-Mastlager - Verlängerung Betriebskosten</t>
  </si>
  <si>
    <t>B420019</t>
  </si>
  <si>
    <t>B420017</t>
  </si>
  <si>
    <t>W23 Borfabrik Gotramgasse - Verlängerung Betriebskosten</t>
  </si>
  <si>
    <t>B420016</t>
  </si>
  <si>
    <t>Fischer Beteiligungsverwaltungs GmbH</t>
  </si>
  <si>
    <t>O78 Fischer Ried</t>
  </si>
  <si>
    <t>B420011</t>
  </si>
  <si>
    <t>T08 Mülldeponie Elferbauer - Verlängerung Betriebskosten</t>
  </si>
  <si>
    <t>B420010</t>
  </si>
  <si>
    <t>BundesimmobiliengmbH</t>
  </si>
  <si>
    <t>W20 Gaswerk Leopoldau - Verlängerung Betriebskosten</t>
  </si>
  <si>
    <t>B420006</t>
  </si>
  <si>
    <t>F&amp;E KOKOSAN</t>
  </si>
  <si>
    <t>W08 Siebenhirten - Verlängerung Betriebskosten</t>
  </si>
  <si>
    <t>B420002</t>
  </si>
  <si>
    <t>W05 Löwy Grube-Bitterlichstraße - Verlängerung Betriebskosten</t>
  </si>
  <si>
    <t>B320008</t>
  </si>
  <si>
    <t>W01 EBS-BP-TKV  - Verlängerung Betriebskosten</t>
  </si>
  <si>
    <t>B320006</t>
  </si>
  <si>
    <t>W01 EBS-BP-TKV Verlängerung Betriebskosten</t>
  </si>
  <si>
    <t>Greco Projektentwicklungs GmbH</t>
  </si>
  <si>
    <t>Amt der Salzburger Landesregierung - Abteilung 7 Wasser Referat 7/03 -  Wasserwirtschaft</t>
  </si>
  <si>
    <t>N10 NUA Müllkompostierungsanlage Traiskirchen</t>
  </si>
  <si>
    <t>Stadtgemeinde Braunau am Inn</t>
  </si>
  <si>
    <t>N19</t>
  </si>
  <si>
    <t>Saniert</t>
  </si>
  <si>
    <t>O78</t>
  </si>
  <si>
    <t>N69</t>
  </si>
  <si>
    <t>N71</t>
  </si>
  <si>
    <t>W26</t>
  </si>
  <si>
    <t>N57</t>
  </si>
  <si>
    <t>umweltrelevante Investitionskosten</t>
  </si>
  <si>
    <t>Metall- und Kunststoffwaren Erzeugungs GmbH</t>
  </si>
  <si>
    <t>O53 Deponie Gusswerkstraße und O54 Retentionsbecken Gusswerkstraße</t>
  </si>
  <si>
    <t>K10 Deponie Schüttbach - Verlängerung Betriebskosten</t>
  </si>
  <si>
    <t>AL063</t>
  </si>
  <si>
    <t>Eaton Holding (Austria) GmbH</t>
  </si>
  <si>
    <t>N69 Stolllack</t>
  </si>
  <si>
    <t>AL062</t>
  </si>
  <si>
    <t>TERRA Umwelttechnik GmbH</t>
  </si>
  <si>
    <t>B520014</t>
  </si>
  <si>
    <t>B620001</t>
  </si>
  <si>
    <t>T18 Edelmetallscheideanstalt Absam</t>
  </si>
  <si>
    <t>DONAUCHEM GmbH</t>
  </si>
  <si>
    <t>B620002</t>
  </si>
  <si>
    <t>N72 Putzerei Heilmeier</t>
  </si>
  <si>
    <t>Stadtgemeinde Hainfeld</t>
  </si>
  <si>
    <t>B620003</t>
  </si>
  <si>
    <t>W28 Frachtenbahnhof Penzing - Umschlagplatz Kunststoffchemie</t>
  </si>
  <si>
    <t>ROBUST Plastics GmbH</t>
  </si>
  <si>
    <t>B620004</t>
  </si>
  <si>
    <t>O72 Putzerei Wurm</t>
  </si>
  <si>
    <t>Sachverständigenbüro für Boden + Wasser GmbH</t>
  </si>
  <si>
    <t>B620005</t>
  </si>
  <si>
    <t>K22 Lederfabrik Neuner</t>
  </si>
  <si>
    <t>B620006</t>
  </si>
  <si>
    <t>F&amp;E ZEROS</t>
  </si>
  <si>
    <t>ferroDECONT GmbH</t>
  </si>
  <si>
    <t>B620007</t>
  </si>
  <si>
    <t>ST23 Alpenteer - Verlängerung Betriebskosten</t>
  </si>
  <si>
    <t>GETINA Versicherungsvermittlung GmbH</t>
  </si>
  <si>
    <t>B620008</t>
  </si>
  <si>
    <t>ST22 Ventrex</t>
  </si>
  <si>
    <t>Ventrex Automotive GmbH</t>
  </si>
  <si>
    <t>B620010</t>
  </si>
  <si>
    <t>N63 Metallwarenfabrik Franke</t>
  </si>
  <si>
    <t>Stadtgemeinde Heidenreichstein</t>
  </si>
  <si>
    <t>B620011</t>
  </si>
  <si>
    <t>O22 Eucalora - Verlängerung Betriebskosten</t>
  </si>
  <si>
    <t>B620013</t>
  </si>
  <si>
    <t>K12 Philips Haushaltsgerätewerk Klagenfurt - Verlängerung Betriebskosten</t>
  </si>
  <si>
    <t>B620014</t>
  </si>
  <si>
    <t>N51 Berndorf Objekt 92 - Verlängerung Betriebskosten+Anlagenoptimierung</t>
  </si>
  <si>
    <t>B620015</t>
  </si>
  <si>
    <t>O76 Kokerei Linz Teil 7 Räumung STF6a</t>
  </si>
  <si>
    <t>B620016</t>
  </si>
  <si>
    <t>N72</t>
  </si>
  <si>
    <t>W28</t>
  </si>
  <si>
    <t>O72</t>
  </si>
  <si>
    <t>K22</t>
  </si>
  <si>
    <t>ST22</t>
  </si>
  <si>
    <t>N63</t>
  </si>
  <si>
    <t>T18</t>
  </si>
  <si>
    <t>AL065</t>
  </si>
  <si>
    <t>AL064</t>
  </si>
  <si>
    <t>B720001</t>
  </si>
  <si>
    <t>ST10 Halde Donawitz - Betriebskosten, Anlagenertüchtigung</t>
  </si>
  <si>
    <t>B720002</t>
  </si>
  <si>
    <t>B720003</t>
  </si>
  <si>
    <t>B720005</t>
  </si>
  <si>
    <t>B720009</t>
  </si>
  <si>
    <t>F&amp;E PULS-WASSER - Impulse und Oszillation zur Optimierung von Grundwasserzirkulationsbrunnen</t>
  </si>
  <si>
    <t>Forschung</t>
  </si>
  <si>
    <t>Sanierung</t>
  </si>
  <si>
    <t>Sofortmaßnahme</t>
  </si>
  <si>
    <t>davon 2017</t>
  </si>
  <si>
    <t>64.</t>
  </si>
  <si>
    <t>65.</t>
  </si>
  <si>
    <t>N71 Putzerei Svrcek - Umsatzsteuer</t>
  </si>
  <si>
    <t>Kostenerhöhungen / Altlastenbeiträge 2017</t>
  </si>
  <si>
    <t>Finanzvorschau per 31.12.2017</t>
  </si>
  <si>
    <t>1990 - 2016</t>
  </si>
  <si>
    <t>Vorschau
Jahresrahmen
ab 66. KOSI</t>
  </si>
  <si>
    <r>
      <t>Auszahlungen</t>
    </r>
    <r>
      <rPr>
        <b/>
        <i/>
        <sz val="9"/>
        <color indexed="9"/>
        <rFont val="Calibri"/>
        <family val="2"/>
        <scheme val="minor"/>
      </rPr>
      <t xml:space="preserve"> (in Euro)</t>
    </r>
  </si>
  <si>
    <r>
      <t>Altlastenbeitrag 
Erwartungen</t>
    </r>
    <r>
      <rPr>
        <b/>
        <vertAlign val="superscript"/>
        <sz val="8"/>
        <color indexed="9"/>
        <rFont val="Calibri"/>
        <family val="2"/>
        <scheme val="minor"/>
      </rPr>
      <t xml:space="preserve"> 1)</t>
    </r>
  </si>
  <si>
    <r>
      <t>Vorbelastungen</t>
    </r>
    <r>
      <rPr>
        <b/>
        <i/>
        <sz val="9"/>
        <color indexed="9"/>
        <rFont val="Calibri"/>
        <family val="2"/>
        <scheme val="minor"/>
      </rPr>
      <t xml:space="preserve"> (in Euro)</t>
    </r>
  </si>
  <si>
    <r>
      <rPr>
        <b/>
        <vertAlign val="superscript"/>
        <sz val="9"/>
        <color theme="0"/>
        <rFont val="Calibri"/>
        <family val="2"/>
        <scheme val="minor"/>
      </rPr>
      <t xml:space="preserve">1) </t>
    </r>
    <r>
      <rPr>
        <b/>
        <sz val="9"/>
        <color theme="0"/>
        <rFont val="Calibri"/>
        <family val="2"/>
        <scheme val="minor"/>
      </rPr>
      <t xml:space="preserve">Künftige Jahreseinnahmen abgeschätzt aufgrund Vorjahreserfolg in Mio. </t>
    </r>
    <r>
      <rPr>
        <b/>
        <sz val="9"/>
        <color rgb="FFFFFF00"/>
        <rFont val="Calibri"/>
        <family val="2"/>
        <scheme val="minor"/>
      </rPr>
      <t>€: 2018=60, ab 2019=61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</si>
</sst>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-* #,##0.00_-;\-* #,##0.00_-;_-* &quot;-&quot;??_-;_-@_-"/>
    <numFmt numFmtId="164" formatCode="dd\.mm\.yyyy"/>
    <numFmt numFmtId="165" formatCode="#,##0_ ;\-#,##0\ "/>
    <numFmt numFmtId="166" formatCode="#,##0.00_ ;\-#,##0.00\ "/>
    <numFmt numFmtId="167" formatCode="#,##0.000"/>
    <numFmt numFmtId="168" formatCode="dd/mm/yy"/>
    <numFmt numFmtId="169" formatCode="0.0%"/>
    <numFmt numFmtId="170" formatCode="_-* #,##0_-;\-* #,##0_-;_-* &quot;-&quot;??_-;_-@_-"/>
    <numFmt numFmtId="171" formatCode="#,##0.0"/>
  </numFmts>
  <fonts count="50" x14ac:knownFonts="1">
    <font>
      <sz val="11"/>
      <color indexed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2"/>
      <color rgb="FFFF0000"/>
      <name val="Arial"/>
      <family val="2"/>
    </font>
    <font>
      <sz val="10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b/>
      <sz val="8"/>
      <color indexed="56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sz val="8"/>
      <color rgb="FFFF000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</font>
    <font>
      <b/>
      <sz val="8"/>
      <color indexed="56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  <font>
      <sz val="14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i/>
      <sz val="9"/>
      <color indexed="9"/>
      <name val="Calibri"/>
      <family val="2"/>
      <scheme val="minor"/>
    </font>
    <font>
      <b/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vertAlign val="superscript"/>
      <sz val="8"/>
      <color indexed="9"/>
      <name val="Calibri"/>
      <family val="2"/>
      <scheme val="minor"/>
    </font>
    <font>
      <b/>
      <sz val="9"/>
      <color indexed="9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sz val="9"/>
      <color theme="7" tint="-0.249977111117893"/>
      <name val="Calibri"/>
      <family val="2"/>
      <scheme val="minor"/>
    </font>
    <font>
      <sz val="8"/>
      <color rgb="FFFF000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FFFF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E9252"/>
        <bgColor indexed="64"/>
      </patternFill>
    </fill>
    <fill>
      <patternFill patternType="solid">
        <fgColor rgb="FFE0CCAE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3">
    <xf numFmtId="0" fontId="0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10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14" fillId="0" borderId="0"/>
    <xf numFmtId="0" fontId="14" fillId="0" borderId="0"/>
    <xf numFmtId="9" fontId="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</cellStyleXfs>
  <cellXfs count="185">
    <xf numFmtId="0" fontId="0" fillId="0" borderId="0" xfId="0"/>
    <xf numFmtId="3" fontId="6" fillId="0" borderId="0" xfId="5" applyNumberFormat="1" applyFont="1" applyFill="1" applyAlignment="1">
      <alignment vertical="center"/>
    </xf>
    <xf numFmtId="3" fontId="5" fillId="0" borderId="0" xfId="5" applyNumberFormat="1" applyFont="1" applyFill="1" applyBorder="1" applyAlignment="1">
      <alignment horizontal="center" vertical="center"/>
    </xf>
    <xf numFmtId="3" fontId="5" fillId="0" borderId="0" xfId="5" applyNumberFormat="1" applyFont="1" applyFill="1" applyBorder="1" applyAlignment="1">
      <alignment vertical="center"/>
    </xf>
    <xf numFmtId="3" fontId="6" fillId="0" borderId="0" xfId="5" applyNumberFormat="1" applyFont="1" applyFill="1" applyBorder="1" applyAlignment="1">
      <alignment vertical="center"/>
    </xf>
    <xf numFmtId="3" fontId="6" fillId="0" borderId="0" xfId="5" applyNumberFormat="1" applyFont="1" applyFill="1"/>
    <xf numFmtId="0" fontId="0" fillId="0" borderId="0" xfId="0" applyFill="1"/>
    <xf numFmtId="1" fontId="15" fillId="0" borderId="0" xfId="10" applyNumberFormat="1" applyFont="1" applyFill="1" applyBorder="1" applyAlignment="1">
      <alignment horizontal="left"/>
    </xf>
    <xf numFmtId="0" fontId="17" fillId="0" borderId="0" xfId="0" applyFont="1" applyFill="1"/>
    <xf numFmtId="1" fontId="15" fillId="0" borderId="0" xfId="10" applyNumberFormat="1" applyFont="1" applyFill="1" applyBorder="1" applyAlignment="1">
      <alignment horizontal="left" wrapText="1"/>
    </xf>
    <xf numFmtId="1" fontId="15" fillId="0" borderId="0" xfId="10" applyNumberFormat="1" applyFont="1" applyFill="1" applyBorder="1" applyAlignment="1">
      <alignment horizontal="center" wrapText="1"/>
    </xf>
    <xf numFmtId="1" fontId="15" fillId="0" borderId="0" xfId="10" applyNumberFormat="1" applyFont="1" applyFill="1" applyAlignment="1">
      <alignment horizontal="center" wrapText="1"/>
    </xf>
    <xf numFmtId="168" fontId="15" fillId="0" borderId="0" xfId="10" applyNumberFormat="1" applyFont="1" applyFill="1" applyAlignment="1">
      <alignment horizontal="center" wrapText="1"/>
    </xf>
    <xf numFmtId="0" fontId="15" fillId="0" borderId="0" xfId="9" applyFont="1" applyFill="1" applyAlignment="1">
      <alignment horizontal="left" wrapText="1"/>
    </xf>
    <xf numFmtId="165" fontId="15" fillId="0" borderId="0" xfId="10" applyNumberFormat="1" applyFont="1" applyFill="1" applyBorder="1" applyAlignment="1">
      <alignment horizontal="center" wrapText="1"/>
    </xf>
    <xf numFmtId="3" fontId="18" fillId="0" borderId="0" xfId="5" applyNumberFormat="1" applyFont="1" applyFill="1"/>
    <xf numFmtId="3" fontId="9" fillId="0" borderId="0" xfId="19" applyNumberFormat="1" applyFont="1" applyFill="1"/>
    <xf numFmtId="0" fontId="9" fillId="0" borderId="0" xfId="19" applyFont="1" applyFill="1"/>
    <xf numFmtId="0" fontId="16" fillId="0" borderId="0" xfId="19" applyFont="1" applyFill="1"/>
    <xf numFmtId="3" fontId="16" fillId="0" borderId="0" xfId="19" applyNumberFormat="1" applyFont="1" applyFill="1"/>
    <xf numFmtId="0" fontId="16" fillId="0" borderId="0" xfId="19" applyFont="1" applyFill="1" applyAlignment="1"/>
    <xf numFmtId="0" fontId="19" fillId="0" borderId="0" xfId="22" applyAlignment="1"/>
    <xf numFmtId="0" fontId="20" fillId="0" borderId="0" xfId="22" applyFont="1" applyAlignment="1">
      <alignment horizontal="center"/>
    </xf>
    <xf numFmtId="0" fontId="19" fillId="0" borderId="0" xfId="22" applyAlignment="1">
      <alignment horizontal="center"/>
    </xf>
    <xf numFmtId="0" fontId="19" fillId="0" borderId="0" xfId="22" applyBorder="1" applyAlignment="1"/>
    <xf numFmtId="165" fontId="19" fillId="0" borderId="0" xfId="22" applyNumberFormat="1" applyAlignment="1"/>
    <xf numFmtId="1" fontId="21" fillId="0" borderId="0" xfId="10" applyNumberFormat="1" applyFont="1" applyFill="1" applyBorder="1" applyAlignment="1">
      <alignment horizontal="center"/>
    </xf>
    <xf numFmtId="1" fontId="21" fillId="0" borderId="0" xfId="10" applyNumberFormat="1" applyFont="1" applyFill="1" applyBorder="1" applyAlignment="1">
      <alignment horizontal="left"/>
    </xf>
    <xf numFmtId="165" fontId="21" fillId="0" borderId="0" xfId="10" applyNumberFormat="1" applyFont="1" applyFill="1" applyBorder="1" applyAlignment="1">
      <alignment horizontal="center"/>
    </xf>
    <xf numFmtId="165" fontId="21" fillId="0" borderId="0" xfId="10" applyNumberFormat="1" applyFont="1" applyFill="1" applyBorder="1" applyAlignment="1">
      <alignment horizontal="left"/>
    </xf>
    <xf numFmtId="169" fontId="21" fillId="0" borderId="0" xfId="11" applyNumberFormat="1" applyFont="1" applyFill="1" applyBorder="1" applyAlignment="1">
      <alignment horizontal="left"/>
    </xf>
    <xf numFmtId="0" fontId="22" fillId="0" borderId="0" xfId="22" applyFont="1" applyAlignment="1">
      <alignment horizontal="center"/>
    </xf>
    <xf numFmtId="0" fontId="22" fillId="0" borderId="0" xfId="22" applyFont="1" applyAlignment="1"/>
    <xf numFmtId="164" fontId="22" fillId="0" borderId="0" xfId="22" applyNumberFormat="1" applyFont="1" applyAlignment="1"/>
    <xf numFmtId="165" fontId="22" fillId="0" borderId="0" xfId="22" applyNumberFormat="1" applyFont="1" applyAlignment="1"/>
    <xf numFmtId="0" fontId="19" fillId="0" borderId="0" xfId="22" applyFont="1" applyAlignment="1">
      <alignment horizontal="center"/>
    </xf>
    <xf numFmtId="0" fontId="19" fillId="0" borderId="0" xfId="22" applyFont="1" applyAlignment="1"/>
    <xf numFmtId="164" fontId="22" fillId="0" borderId="0" xfId="22" applyNumberFormat="1" applyFont="1" applyBorder="1" applyAlignment="1">
      <alignment horizontal="center"/>
    </xf>
    <xf numFmtId="0" fontId="22" fillId="0" borderId="0" xfId="22" applyNumberFormat="1" applyFont="1" applyBorder="1" applyAlignment="1">
      <alignment horizontal="center"/>
    </xf>
    <xf numFmtId="0" fontId="19" fillId="0" borderId="0" xfId="22" applyBorder="1" applyAlignment="1">
      <alignment horizontal="center"/>
    </xf>
    <xf numFmtId="0" fontId="22" fillId="0" borderId="0" xfId="22" applyNumberFormat="1" applyFont="1" applyFill="1" applyBorder="1" applyAlignment="1">
      <alignment horizontal="center"/>
    </xf>
    <xf numFmtId="165" fontId="22" fillId="0" borderId="0" xfId="22" applyNumberFormat="1" applyFont="1" applyFill="1" applyAlignment="1"/>
    <xf numFmtId="0" fontId="19" fillId="0" borderId="0" xfId="22" applyFill="1" applyAlignment="1"/>
    <xf numFmtId="165" fontId="19" fillId="0" borderId="0" xfId="22" applyNumberFormat="1" applyBorder="1" applyAlignment="1"/>
    <xf numFmtId="0" fontId="22" fillId="0" borderId="0" xfId="22" applyFont="1" applyFill="1" applyAlignment="1">
      <alignment horizontal="center"/>
    </xf>
    <xf numFmtId="0" fontId="22" fillId="0" borderId="0" xfId="22" applyFont="1" applyFill="1" applyAlignment="1"/>
    <xf numFmtId="164" fontId="22" fillId="0" borderId="0" xfId="22" applyNumberFormat="1" applyFont="1" applyFill="1" applyBorder="1" applyAlignment="1">
      <alignment horizontal="center"/>
    </xf>
    <xf numFmtId="164" fontId="22" fillId="0" borderId="0" xfId="22" applyNumberFormat="1" applyFont="1" applyFill="1" applyAlignment="1"/>
    <xf numFmtId="0" fontId="23" fillId="0" borderId="0" xfId="22" applyFont="1" applyBorder="1" applyAlignment="1">
      <alignment horizontal="center"/>
    </xf>
    <xf numFmtId="165" fontId="23" fillId="0" borderId="0" xfId="22" applyNumberFormat="1" applyFont="1" applyBorder="1" applyAlignment="1"/>
    <xf numFmtId="0" fontId="23" fillId="0" borderId="0" xfId="22" applyFont="1" applyBorder="1" applyAlignment="1"/>
    <xf numFmtId="171" fontId="22" fillId="0" borderId="0" xfId="22" applyNumberFormat="1" applyFont="1" applyAlignment="1"/>
    <xf numFmtId="171" fontId="23" fillId="0" borderId="0" xfId="22" applyNumberFormat="1" applyFont="1" applyBorder="1" applyAlignment="1"/>
    <xf numFmtId="171" fontId="19" fillId="0" borderId="0" xfId="22" applyNumberFormat="1" applyBorder="1" applyAlignment="1"/>
    <xf numFmtId="171" fontId="0" fillId="0" borderId="0" xfId="0" applyNumberFormat="1" applyFill="1"/>
    <xf numFmtId="171" fontId="22" fillId="0" borderId="0" xfId="22" applyNumberFormat="1" applyFont="1" applyFill="1" applyAlignment="1"/>
    <xf numFmtId="1" fontId="24" fillId="0" borderId="0" xfId="4" applyNumberFormat="1" applyFont="1" applyFill="1" applyAlignment="1">
      <alignment horizontal="left"/>
    </xf>
    <xf numFmtId="0" fontId="24" fillId="0" borderId="0" xfId="4" applyFont="1" applyFill="1" applyAlignment="1">
      <alignment horizontal="left"/>
    </xf>
    <xf numFmtId="3" fontId="25" fillId="0" borderId="0" xfId="19" applyNumberFormat="1" applyFont="1" applyFill="1" applyAlignment="1">
      <alignment horizontal="center"/>
    </xf>
    <xf numFmtId="3" fontId="25" fillId="0" borderId="0" xfId="19" applyNumberFormat="1" applyFont="1" applyFill="1"/>
    <xf numFmtId="49" fontId="24" fillId="0" borderId="0" xfId="4" applyNumberFormat="1" applyFont="1" applyFill="1" applyAlignment="1">
      <alignment horizontal="left"/>
    </xf>
    <xf numFmtId="0" fontId="26" fillId="0" borderId="0" xfId="19" applyFont="1" applyFill="1"/>
    <xf numFmtId="0" fontId="26" fillId="0" borderId="0" xfId="19" applyFont="1" applyFill="1" applyAlignment="1">
      <alignment horizontal="center" wrapText="1"/>
    </xf>
    <xf numFmtId="3" fontId="26" fillId="0" borderId="0" xfId="19" applyNumberFormat="1" applyFont="1" applyFill="1" applyAlignment="1">
      <alignment horizontal="center"/>
    </xf>
    <xf numFmtId="0" fontId="26" fillId="0" borderId="0" xfId="19" applyFont="1" applyFill="1" applyAlignment="1">
      <alignment horizontal="right"/>
    </xf>
    <xf numFmtId="3" fontId="26" fillId="0" borderId="0" xfId="19" applyNumberFormat="1" applyFont="1" applyFill="1"/>
    <xf numFmtId="49" fontId="26" fillId="0" borderId="0" xfId="4" applyNumberFormat="1" applyFont="1" applyFill="1" applyAlignment="1"/>
    <xf numFmtId="0" fontId="26" fillId="0" borderId="0" xfId="4" applyFont="1" applyFill="1" applyAlignment="1"/>
    <xf numFmtId="0" fontId="27" fillId="0" borderId="0" xfId="19" applyFont="1" applyFill="1" applyAlignment="1"/>
    <xf numFmtId="0" fontId="26" fillId="0" borderId="0" xfId="19" applyFont="1" applyFill="1" applyAlignment="1">
      <alignment wrapText="1"/>
    </xf>
    <xf numFmtId="0" fontId="26" fillId="0" borderId="0" xfId="19" applyFont="1" applyFill="1" applyAlignment="1">
      <alignment horizontal="center"/>
    </xf>
    <xf numFmtId="0" fontId="26" fillId="0" borderId="0" xfId="19" applyFont="1" applyFill="1" applyAlignment="1"/>
    <xf numFmtId="49" fontId="28" fillId="2" borderId="0" xfId="4" applyNumberFormat="1" applyFont="1" applyFill="1" applyAlignment="1"/>
    <xf numFmtId="3" fontId="30" fillId="0" borderId="0" xfId="5" applyNumberFormat="1" applyFont="1" applyFill="1" applyBorder="1" applyAlignment="1">
      <alignment horizontal="center" vertical="center"/>
    </xf>
    <xf numFmtId="3" fontId="31" fillId="0" borderId="0" xfId="5" applyNumberFormat="1" applyFont="1" applyFill="1" applyAlignment="1">
      <alignment vertical="center"/>
    </xf>
    <xf numFmtId="0" fontId="32" fillId="3" borderId="4" xfId="4" applyFont="1" applyFill="1" applyBorder="1" applyAlignment="1">
      <alignment horizontal="center" vertical="center" wrapText="1"/>
    </xf>
    <xf numFmtId="3" fontId="35" fillId="0" borderId="0" xfId="5" applyNumberFormat="1" applyFont="1" applyFill="1" applyBorder="1" applyAlignment="1">
      <alignment horizontal="center" vertical="center"/>
    </xf>
    <xf numFmtId="0" fontId="32" fillId="3" borderId="1" xfId="4" applyFont="1" applyFill="1" applyBorder="1" applyAlignment="1">
      <alignment horizontal="center" vertical="center" wrapText="1"/>
    </xf>
    <xf numFmtId="0" fontId="32" fillId="3" borderId="5" xfId="4" applyFont="1" applyFill="1" applyBorder="1" applyAlignment="1">
      <alignment horizontal="center" vertical="center"/>
    </xf>
    <xf numFmtId="0" fontId="32" fillId="3" borderId="1" xfId="4" applyFont="1" applyFill="1" applyBorder="1" applyAlignment="1">
      <alignment horizontal="center" vertical="center"/>
    </xf>
    <xf numFmtId="0" fontId="32" fillId="3" borderId="6" xfId="4" applyFont="1" applyFill="1" applyBorder="1" applyAlignment="1">
      <alignment horizontal="center" vertical="center"/>
    </xf>
    <xf numFmtId="165" fontId="36" fillId="0" borderId="4" xfId="5" applyNumberFormat="1" applyFont="1" applyFill="1" applyBorder="1" applyAlignment="1">
      <alignment vertical="center"/>
    </xf>
    <xf numFmtId="165" fontId="37" fillId="0" borderId="4" xfId="5" applyNumberFormat="1" applyFont="1" applyFill="1" applyBorder="1" applyAlignment="1">
      <alignment vertical="center"/>
    </xf>
    <xf numFmtId="3" fontId="35" fillId="0" borderId="0" xfId="5" applyNumberFormat="1" applyFont="1" applyFill="1" applyBorder="1" applyAlignment="1">
      <alignment vertical="center"/>
    </xf>
    <xf numFmtId="165" fontId="36" fillId="0" borderId="3" xfId="5" applyNumberFormat="1" applyFont="1" applyFill="1" applyBorder="1" applyAlignment="1">
      <alignment vertical="center"/>
    </xf>
    <xf numFmtId="165" fontId="38" fillId="0" borderId="4" xfId="5" applyNumberFormat="1" applyFont="1" applyFill="1" applyBorder="1" applyAlignment="1">
      <alignment vertical="center"/>
    </xf>
    <xf numFmtId="165" fontId="39" fillId="0" borderId="15" xfId="5" applyNumberFormat="1" applyFont="1" applyFill="1" applyBorder="1" applyAlignment="1">
      <alignment vertical="center"/>
    </xf>
    <xf numFmtId="165" fontId="40" fillId="0" borderId="3" xfId="5" applyNumberFormat="1" applyFont="1" applyFill="1" applyBorder="1" applyAlignment="1">
      <alignment vertical="center"/>
    </xf>
    <xf numFmtId="165" fontId="36" fillId="0" borderId="1" xfId="5" applyNumberFormat="1" applyFont="1" applyFill="1" applyBorder="1" applyAlignment="1">
      <alignment vertical="center"/>
    </xf>
    <xf numFmtId="165" fontId="36" fillId="0" borderId="5" xfId="5" applyNumberFormat="1" applyFont="1" applyFill="1" applyBorder="1" applyAlignment="1">
      <alignment vertical="center"/>
    </xf>
    <xf numFmtId="165" fontId="39" fillId="0" borderId="7" xfId="5" applyNumberFormat="1" applyFont="1" applyFill="1" applyBorder="1" applyAlignment="1">
      <alignment vertical="center"/>
    </xf>
    <xf numFmtId="165" fontId="40" fillId="0" borderId="6" xfId="5" applyNumberFormat="1" applyFont="1" applyFill="1" applyBorder="1" applyAlignment="1">
      <alignment vertical="center"/>
    </xf>
    <xf numFmtId="0" fontId="33" fillId="3" borderId="11" xfId="4" applyFont="1" applyFill="1" applyBorder="1" applyAlignment="1">
      <alignment horizontal="center"/>
    </xf>
    <xf numFmtId="165" fontId="33" fillId="3" borderId="6" xfId="4" applyNumberFormat="1" applyFont="1" applyFill="1" applyBorder="1" applyAlignment="1">
      <alignment horizontal="right"/>
    </xf>
    <xf numFmtId="165" fontId="33" fillId="3" borderId="1" xfId="4" applyNumberFormat="1" applyFont="1" applyFill="1" applyBorder="1" applyAlignment="1">
      <alignment horizontal="right"/>
    </xf>
    <xf numFmtId="165" fontId="33" fillId="3" borderId="11" xfId="4" applyNumberFormat="1" applyFont="1" applyFill="1" applyBorder="1" applyAlignment="1">
      <alignment horizontal="right"/>
    </xf>
    <xf numFmtId="165" fontId="33" fillId="3" borderId="12" xfId="4" applyNumberFormat="1" applyFont="1" applyFill="1" applyBorder="1" applyAlignment="1">
      <alignment horizontal="right"/>
    </xf>
    <xf numFmtId="165" fontId="33" fillId="3" borderId="13" xfId="4" applyNumberFormat="1" applyFont="1" applyFill="1" applyBorder="1" applyAlignment="1">
      <alignment horizontal="right"/>
    </xf>
    <xf numFmtId="165" fontId="33" fillId="3" borderId="7" xfId="4" applyNumberFormat="1" applyFont="1" applyFill="1" applyBorder="1" applyAlignment="1">
      <alignment horizontal="right"/>
    </xf>
    <xf numFmtId="3" fontId="31" fillId="0" borderId="0" xfId="5" applyNumberFormat="1" applyFont="1" applyFill="1" applyBorder="1" applyAlignment="1">
      <alignment vertical="center"/>
    </xf>
    <xf numFmtId="43" fontId="41" fillId="0" borderId="4" xfId="21" applyFont="1" applyBorder="1"/>
    <xf numFmtId="170" fontId="41" fillId="0" borderId="4" xfId="21" applyNumberFormat="1" applyFont="1" applyBorder="1"/>
    <xf numFmtId="3" fontId="31" fillId="0" borderId="1" xfId="5" applyNumberFormat="1" applyFont="1" applyFill="1" applyBorder="1" applyAlignment="1">
      <alignment vertical="center"/>
    </xf>
    <xf numFmtId="1" fontId="36" fillId="0" borderId="4" xfId="5" applyNumberFormat="1" applyFont="1" applyFill="1" applyBorder="1" applyAlignment="1">
      <alignment horizontal="center" vertical="center"/>
    </xf>
    <xf numFmtId="165" fontId="36" fillId="0" borderId="12" xfId="5" applyNumberFormat="1" applyFont="1" applyFill="1" applyBorder="1" applyAlignment="1">
      <alignment vertical="center"/>
    </xf>
    <xf numFmtId="165" fontId="37" fillId="0" borderId="4" xfId="5" applyNumberFormat="1" applyFont="1" applyFill="1" applyBorder="1" applyAlignment="1">
      <alignment horizontal="right" vertical="center"/>
    </xf>
    <xf numFmtId="1" fontId="36" fillId="4" borderId="15" xfId="5" applyNumberFormat="1" applyFont="1" applyFill="1" applyBorder="1" applyAlignment="1">
      <alignment horizontal="center" vertical="center"/>
    </xf>
    <xf numFmtId="3" fontId="36" fillId="4" borderId="2" xfId="5" applyNumberFormat="1" applyFont="1" applyFill="1" applyBorder="1"/>
    <xf numFmtId="165" fontId="36" fillId="4" borderId="4" xfId="5" applyNumberFormat="1" applyFont="1" applyFill="1" applyBorder="1" applyAlignment="1">
      <alignment vertical="center"/>
    </xf>
    <xf numFmtId="165" fontId="39" fillId="4" borderId="15" xfId="5" applyNumberFormat="1" applyFont="1" applyFill="1" applyBorder="1" applyAlignment="1">
      <alignment vertical="center"/>
    </xf>
    <xf numFmtId="165" fontId="40" fillId="4" borderId="3" xfId="5" applyNumberFormat="1" applyFont="1" applyFill="1" applyBorder="1" applyAlignment="1">
      <alignment vertical="center"/>
    </xf>
    <xf numFmtId="1" fontId="36" fillId="0" borderId="9" xfId="5" applyNumberFormat="1" applyFont="1" applyFill="1" applyBorder="1" applyAlignment="1">
      <alignment horizontal="center" vertical="center"/>
    </xf>
    <xf numFmtId="165" fontId="36" fillId="0" borderId="8" xfId="5" applyNumberFormat="1" applyFont="1" applyFill="1" applyBorder="1" applyAlignment="1">
      <alignment vertical="center"/>
    </xf>
    <xf numFmtId="3" fontId="36" fillId="0" borderId="8" xfId="5" applyNumberFormat="1" applyFont="1" applyFill="1" applyBorder="1"/>
    <xf numFmtId="165" fontId="36" fillId="0" borderId="0" xfId="5" applyNumberFormat="1" applyFont="1" applyFill="1" applyBorder="1" applyAlignment="1">
      <alignment vertical="center"/>
    </xf>
    <xf numFmtId="165" fontId="39" fillId="0" borderId="9" xfId="5" applyNumberFormat="1" applyFont="1" applyFill="1" applyBorder="1" applyAlignment="1">
      <alignment vertical="center"/>
    </xf>
    <xf numFmtId="165" fontId="40" fillId="0" borderId="10" xfId="5" applyNumberFormat="1" applyFont="1" applyFill="1" applyBorder="1" applyAlignment="1">
      <alignment vertical="center"/>
    </xf>
    <xf numFmtId="1" fontId="36" fillId="4" borderId="9" xfId="5" applyNumberFormat="1" applyFont="1" applyFill="1" applyBorder="1" applyAlignment="1">
      <alignment horizontal="center" vertical="center"/>
    </xf>
    <xf numFmtId="3" fontId="36" fillId="4" borderId="8" xfId="5" applyNumberFormat="1" applyFont="1" applyFill="1" applyBorder="1"/>
    <xf numFmtId="165" fontId="36" fillId="4" borderId="0" xfId="5" applyNumberFormat="1" applyFont="1" applyFill="1" applyBorder="1" applyAlignment="1">
      <alignment vertical="center"/>
    </xf>
    <xf numFmtId="165" fontId="39" fillId="4" borderId="9" xfId="5" applyNumberFormat="1" applyFont="1" applyFill="1" applyBorder="1" applyAlignment="1">
      <alignment vertical="center"/>
    </xf>
    <xf numFmtId="165" fontId="40" fillId="4" borderId="10" xfId="5" applyNumberFormat="1" applyFont="1" applyFill="1" applyBorder="1" applyAlignment="1">
      <alignment vertical="center"/>
    </xf>
    <xf numFmtId="1" fontId="36" fillId="0" borderId="7" xfId="5" applyNumberFormat="1" applyFont="1" applyFill="1" applyBorder="1" applyAlignment="1">
      <alignment horizontal="center" vertical="center"/>
    </xf>
    <xf numFmtId="165" fontId="33" fillId="3" borderId="14" xfId="4" applyNumberFormat="1" applyFont="1" applyFill="1" applyBorder="1" applyAlignment="1">
      <alignment horizontal="right"/>
    </xf>
    <xf numFmtId="170" fontId="39" fillId="0" borderId="4" xfId="21" applyNumberFormat="1" applyFont="1" applyBorder="1"/>
    <xf numFmtId="3" fontId="31" fillId="0" borderId="0" xfId="5" applyNumberFormat="1" applyFont="1" applyFill="1"/>
    <xf numFmtId="167" fontId="31" fillId="0" borderId="0" xfId="5" applyNumberFormat="1" applyFont="1" applyFill="1" applyAlignment="1">
      <alignment vertical="center"/>
    </xf>
    <xf numFmtId="166" fontId="31" fillId="0" borderId="0" xfId="5" applyNumberFormat="1" applyFont="1" applyFill="1" applyAlignment="1">
      <alignment vertical="center"/>
    </xf>
    <xf numFmtId="0" fontId="43" fillId="3" borderId="0" xfId="4" applyFont="1" applyFill="1" applyBorder="1" applyAlignment="1">
      <alignment vertical="center"/>
    </xf>
    <xf numFmtId="0" fontId="27" fillId="0" borderId="0" xfId="4" applyFont="1" applyFill="1" applyAlignment="1"/>
    <xf numFmtId="49" fontId="44" fillId="2" borderId="0" xfId="4" applyNumberFormat="1" applyFont="1" applyFill="1" applyAlignment="1"/>
    <xf numFmtId="3" fontId="38" fillId="0" borderId="4" xfId="5" applyNumberFormat="1" applyFont="1" applyFill="1" applyBorder="1" applyAlignment="1">
      <alignment horizontal="center" vertical="center"/>
    </xf>
    <xf numFmtId="3" fontId="39" fillId="0" borderId="2" xfId="5" applyNumberFormat="1" applyFont="1" applyFill="1" applyBorder="1" applyAlignment="1">
      <alignment horizontal="center" vertical="center"/>
    </xf>
    <xf numFmtId="165" fontId="39" fillId="0" borderId="2" xfId="5" applyNumberFormat="1" applyFont="1" applyFill="1" applyBorder="1" applyAlignment="1">
      <alignment vertical="center"/>
    </xf>
    <xf numFmtId="165" fontId="39" fillId="0" borderId="4" xfId="5" applyNumberFormat="1" applyFont="1" applyFill="1" applyBorder="1" applyAlignment="1">
      <alignment vertical="center"/>
    </xf>
    <xf numFmtId="165" fontId="39" fillId="0" borderId="3" xfId="5" applyNumberFormat="1" applyFont="1" applyFill="1" applyBorder="1" applyAlignment="1">
      <alignment vertical="center"/>
    </xf>
    <xf numFmtId="0" fontId="39" fillId="0" borderId="5" xfId="20" applyNumberFormat="1" applyFont="1" applyFill="1" applyBorder="1" applyAlignment="1">
      <alignment horizontal="center" vertical="center"/>
    </xf>
    <xf numFmtId="165" fontId="38" fillId="0" borderId="1" xfId="5" applyNumberFormat="1" applyFont="1" applyFill="1" applyBorder="1" applyAlignment="1">
      <alignment vertical="center"/>
    </xf>
    <xf numFmtId="3" fontId="46" fillId="0" borderId="0" xfId="5" applyNumberFormat="1" applyFont="1" applyFill="1" applyBorder="1" applyAlignment="1">
      <alignment vertical="center"/>
    </xf>
    <xf numFmtId="165" fontId="45" fillId="4" borderId="4" xfId="5" applyNumberFormat="1" applyFont="1" applyFill="1" applyBorder="1" applyAlignment="1">
      <alignment vertical="center"/>
    </xf>
    <xf numFmtId="165" fontId="45" fillId="0" borderId="0" xfId="5" applyNumberFormat="1" applyFont="1" applyFill="1" applyBorder="1" applyAlignment="1">
      <alignment vertical="center"/>
    </xf>
    <xf numFmtId="165" fontId="45" fillId="4" borderId="0" xfId="5" applyNumberFormat="1" applyFont="1" applyFill="1" applyBorder="1" applyAlignment="1">
      <alignment vertical="center"/>
    </xf>
    <xf numFmtId="165" fontId="45" fillId="0" borderId="1" xfId="5" applyNumberFormat="1" applyFont="1" applyFill="1" applyBorder="1" applyAlignment="1">
      <alignment vertical="center"/>
    </xf>
    <xf numFmtId="4" fontId="35" fillId="0" borderId="0" xfId="7" applyNumberFormat="1" applyFont="1" applyFill="1"/>
    <xf numFmtId="0" fontId="33" fillId="3" borderId="0" xfId="4" applyFont="1" applyFill="1" applyBorder="1" applyAlignment="1">
      <alignment vertical="center"/>
    </xf>
    <xf numFmtId="165" fontId="19" fillId="0" borderId="0" xfId="22" applyNumberFormat="1" applyFill="1" applyAlignment="1"/>
    <xf numFmtId="4" fontId="22" fillId="0" borderId="0" xfId="22" applyNumberFormat="1" applyFont="1" applyFill="1" applyAlignment="1"/>
    <xf numFmtId="0" fontId="19" fillId="0" borderId="0" xfId="22" applyFont="1" applyFill="1" applyAlignment="1">
      <alignment horizontal="center"/>
    </xf>
    <xf numFmtId="0" fontId="19" fillId="0" borderId="0" xfId="22" applyFont="1" applyFill="1" applyAlignment="1"/>
    <xf numFmtId="170" fontId="48" fillId="0" borderId="0" xfId="14" applyNumberFormat="1" applyFont="1" applyFill="1" applyAlignment="1"/>
    <xf numFmtId="170" fontId="23" fillId="0" borderId="0" xfId="14" applyNumberFormat="1" applyFont="1" applyFill="1" applyAlignment="1"/>
    <xf numFmtId="0" fontId="19" fillId="0" borderId="0" xfId="22" applyFill="1" applyAlignment="1">
      <alignment horizontal="center"/>
    </xf>
    <xf numFmtId="0" fontId="20" fillId="0" borderId="0" xfId="22" applyFont="1" applyFill="1" applyAlignment="1">
      <alignment horizontal="center"/>
    </xf>
    <xf numFmtId="165" fontId="31" fillId="0" borderId="0" xfId="1" applyNumberFormat="1" applyFont="1" applyFill="1" applyBorder="1"/>
    <xf numFmtId="169" fontId="31" fillId="0" borderId="0" xfId="11" applyNumberFormat="1" applyFont="1" applyFill="1" applyBorder="1"/>
    <xf numFmtId="0" fontId="31" fillId="0" borderId="0" xfId="1" applyFont="1" applyFill="1" applyBorder="1" applyAlignment="1">
      <alignment horizontal="center"/>
    </xf>
    <xf numFmtId="0" fontId="48" fillId="0" borderId="0" xfId="22" applyFont="1" applyFill="1" applyAlignment="1">
      <alignment horizontal="center"/>
    </xf>
    <xf numFmtId="0" fontId="19" fillId="0" borderId="0" xfId="22" applyFont="1" applyFill="1" applyBorder="1" applyAlignment="1">
      <alignment horizontal="right"/>
    </xf>
    <xf numFmtId="0" fontId="19" fillId="0" borderId="0" xfId="22" applyFill="1" applyBorder="1" applyAlignment="1">
      <alignment horizontal="right"/>
    </xf>
    <xf numFmtId="0" fontId="19" fillId="0" borderId="0" xfId="22" applyFont="1" applyFill="1" applyBorder="1" applyAlignment="1">
      <alignment horizontal="center"/>
    </xf>
    <xf numFmtId="0" fontId="19" fillId="0" borderId="0" xfId="22" applyFill="1" applyBorder="1" applyAlignment="1">
      <alignment horizontal="center"/>
    </xf>
    <xf numFmtId="0" fontId="21" fillId="0" borderId="0" xfId="10" applyNumberFormat="1" applyFont="1" applyFill="1" applyBorder="1" applyAlignment="1">
      <alignment horizontal="right"/>
    </xf>
    <xf numFmtId="3" fontId="22" fillId="0" borderId="0" xfId="22" applyNumberFormat="1" applyFont="1" applyFill="1" applyBorder="1" applyAlignment="1">
      <alignment horizontal="right"/>
    </xf>
    <xf numFmtId="4" fontId="22" fillId="0" borderId="0" xfId="22" applyNumberFormat="1" applyFont="1" applyFill="1" applyBorder="1" applyAlignment="1">
      <alignment horizontal="right"/>
    </xf>
    <xf numFmtId="3" fontId="6" fillId="0" borderId="0" xfId="5" applyNumberFormat="1" applyFont="1" applyFill="1" applyAlignment="1">
      <alignment vertical="center" wrapText="1"/>
    </xf>
    <xf numFmtId="165" fontId="45" fillId="5" borderId="6" xfId="5" applyNumberFormat="1" applyFont="1" applyFill="1" applyBorder="1" applyAlignment="1">
      <alignment vertical="center"/>
    </xf>
    <xf numFmtId="165" fontId="45" fillId="5" borderId="1" xfId="5" applyNumberFormat="1" applyFont="1" applyFill="1" applyBorder="1" applyAlignment="1">
      <alignment vertical="center"/>
    </xf>
    <xf numFmtId="3" fontId="45" fillId="5" borderId="2" xfId="5" applyNumberFormat="1" applyFont="1" applyFill="1" applyBorder="1"/>
    <xf numFmtId="165" fontId="45" fillId="5" borderId="4" xfId="5" applyNumberFormat="1" applyFont="1" applyFill="1" applyBorder="1" applyAlignment="1">
      <alignment vertical="center"/>
    </xf>
    <xf numFmtId="3" fontId="45" fillId="5" borderId="10" xfId="5" applyNumberFormat="1" applyFont="1" applyFill="1" applyBorder="1"/>
    <xf numFmtId="165" fontId="45" fillId="5" borderId="0" xfId="5" applyNumberFormat="1" applyFont="1" applyFill="1" applyBorder="1" applyAlignment="1">
      <alignment vertical="center"/>
    </xf>
    <xf numFmtId="165" fontId="45" fillId="5" borderId="15" xfId="5" applyNumberFormat="1" applyFont="1" applyFill="1" applyBorder="1" applyAlignment="1">
      <alignment vertical="center"/>
    </xf>
    <xf numFmtId="165" fontId="45" fillId="5" borderId="9" xfId="5" applyNumberFormat="1" applyFont="1" applyFill="1" applyBorder="1" applyAlignment="1">
      <alignment vertical="center"/>
    </xf>
    <xf numFmtId="0" fontId="32" fillId="3" borderId="15" xfId="4" applyFont="1" applyFill="1" applyBorder="1" applyAlignment="1">
      <alignment horizontal="center" vertical="center" wrapText="1"/>
    </xf>
    <xf numFmtId="0" fontId="32" fillId="3" borderId="7" xfId="4" applyFont="1" applyFill="1" applyBorder="1" applyAlignment="1">
      <alignment horizontal="center" vertical="center" wrapText="1"/>
    </xf>
    <xf numFmtId="3" fontId="29" fillId="0" borderId="0" xfId="5" applyNumberFormat="1" applyFont="1" applyFill="1" applyBorder="1" applyAlignment="1">
      <alignment horizontal="center" vertical="center"/>
    </xf>
    <xf numFmtId="0" fontId="32" fillId="3" borderId="2" xfId="4" applyFont="1" applyFill="1" applyBorder="1" applyAlignment="1">
      <alignment horizontal="center" vertical="center"/>
    </xf>
    <xf numFmtId="0" fontId="32" fillId="3" borderId="5" xfId="4" applyFont="1" applyFill="1" applyBorder="1" applyAlignment="1">
      <alignment horizontal="center" vertical="center"/>
    </xf>
    <xf numFmtId="0" fontId="32" fillId="3" borderId="3" xfId="4" applyFont="1" applyFill="1" applyBorder="1" applyAlignment="1">
      <alignment horizontal="center" vertical="center" wrapText="1"/>
    </xf>
    <xf numFmtId="0" fontId="32" fillId="3" borderId="6" xfId="4" applyFont="1" applyFill="1" applyBorder="1" applyAlignment="1">
      <alignment horizontal="center" vertical="center" wrapText="1"/>
    </xf>
    <xf numFmtId="0" fontId="33" fillId="3" borderId="2" xfId="4" applyFont="1" applyFill="1" applyBorder="1" applyAlignment="1">
      <alignment horizontal="center" vertical="center"/>
    </xf>
    <xf numFmtId="0" fontId="33" fillId="3" borderId="4" xfId="4" applyFont="1" applyFill="1" applyBorder="1" applyAlignment="1">
      <alignment horizontal="center" vertical="center"/>
    </xf>
    <xf numFmtId="0" fontId="33" fillId="3" borderId="3" xfId="4" applyFont="1" applyFill="1" applyBorder="1" applyAlignment="1">
      <alignment horizontal="center" vertical="center"/>
    </xf>
    <xf numFmtId="0" fontId="32" fillId="3" borderId="15" xfId="4" applyFont="1" applyFill="1" applyBorder="1" applyAlignment="1">
      <alignment horizontal="center" vertical="center"/>
    </xf>
    <xf numFmtId="0" fontId="32" fillId="3" borderId="7" xfId="4" applyFont="1" applyFill="1" applyBorder="1" applyAlignment="1">
      <alignment horizontal="center" vertical="center"/>
    </xf>
  </cellXfs>
  <cellStyles count="23">
    <cellStyle name="Komma" xfId="14" builtinId="3"/>
    <cellStyle name="Komma 2" xfId="6"/>
    <cellStyle name="Komma 3" xfId="13"/>
    <cellStyle name="Komma 3 2" xfId="17"/>
    <cellStyle name="Komma 3 2 2" xfId="21"/>
    <cellStyle name="Komma 4" xfId="16"/>
    <cellStyle name="Komma 5" xfId="20"/>
    <cellStyle name="Prozent" xfId="11" builtinId="5"/>
    <cellStyle name="Prozent 2" xfId="18"/>
    <cellStyle name="Standard" xfId="0" builtinId="0"/>
    <cellStyle name="Standard 2" xfId="1"/>
    <cellStyle name="Standard 2 2" xfId="8"/>
    <cellStyle name="Standard 3" xfId="2"/>
    <cellStyle name="Standard 3 2" xfId="3"/>
    <cellStyle name="Standard 4" xfId="12"/>
    <cellStyle name="Standard 4 2" xfId="15"/>
    <cellStyle name="Standard 4 2 2" xfId="19"/>
    <cellStyle name="Standard 5" xfId="22"/>
    <cellStyle name="Standard_2004-12-31 ALAST" xfId="9"/>
    <cellStyle name="Standard_2007-12-18 Altlasten" xfId="10"/>
    <cellStyle name="Standard_2010-09-23 Kapitelliste" xfId="4"/>
    <cellStyle name="Standard_2010-11-03 Finanzstatus" xfId="7"/>
    <cellStyle name="Standard_Finanzstatus 30_1-Kosi" xfId="5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334"/>
  <sheetViews>
    <sheetView zoomScaleNormal="100" workbookViewId="0">
      <pane xSplit="2" ySplit="1" topLeftCell="C283" activePane="bottomRight" state="frozen"/>
      <selection pane="topRight" activeCell="C1" sqref="C1"/>
      <selection pane="bottomLeft" activeCell="A2" sqref="A2"/>
      <selection pane="bottomRight" activeCell="AA73" sqref="AA73"/>
    </sheetView>
  </sheetViews>
  <sheetFormatPr baseColWidth="10" defaultColWidth="9.109375" defaultRowHeight="13.8" x14ac:dyDescent="0.3"/>
  <cols>
    <col min="1" max="1" width="8.109375" style="151" bestFit="1" customWidth="1"/>
    <col min="2" max="2" width="34" style="42" customWidth="1"/>
    <col min="3" max="3" width="15" style="151" bestFit="1" customWidth="1"/>
    <col min="4" max="4" width="7.5546875" style="151" bestFit="1" customWidth="1"/>
    <col min="5" max="5" width="12.5546875" style="151" bestFit="1" customWidth="1"/>
    <col min="6" max="6" width="14" style="151" customWidth="1"/>
    <col min="7" max="7" width="12.6640625" style="42" bestFit="1" customWidth="1"/>
    <col min="8" max="8" width="11.44140625" style="42" customWidth="1"/>
    <col min="9" max="9" width="6.5546875" style="152" customWidth="1"/>
    <col min="10" max="10" width="7.109375" style="160" customWidth="1"/>
    <col min="11" max="11" width="11.44140625" style="158" customWidth="1"/>
    <col min="12" max="12" width="6.109375" style="160" customWidth="1"/>
    <col min="13" max="13" width="12.44140625" style="158" customWidth="1"/>
    <col min="14" max="14" width="6.109375" style="160" customWidth="1"/>
    <col min="15" max="15" width="10.109375" style="158" customWidth="1"/>
    <col min="16" max="16" width="19.109375" style="42" customWidth="1"/>
    <col min="17" max="17" width="7" style="151" customWidth="1"/>
    <col min="18" max="18" width="13.5546875" style="145" customWidth="1"/>
    <col min="19" max="19" width="9.33203125" style="42" bestFit="1" customWidth="1"/>
    <col min="20" max="20" width="15.33203125" style="145" customWidth="1"/>
    <col min="21" max="21" width="12.33203125" style="145" customWidth="1"/>
    <col min="22" max="22" width="12.33203125" style="42" customWidth="1"/>
    <col min="23" max="23" width="14.44140625" style="145" bestFit="1" customWidth="1"/>
    <col min="24" max="24" width="13" style="145" customWidth="1"/>
    <col min="25" max="25" width="13" style="42" customWidth="1"/>
    <col min="26" max="16384" width="9.109375" style="42"/>
  </cols>
  <sheetData>
    <row r="1" spans="1:25" s="8" customFormat="1" ht="14.25" customHeight="1" x14ac:dyDescent="0.3">
      <c r="A1" s="26" t="s">
        <v>844</v>
      </c>
      <c r="B1" s="27" t="s">
        <v>791</v>
      </c>
      <c r="C1" s="26" t="s">
        <v>792</v>
      </c>
      <c r="D1" s="26" t="s">
        <v>0</v>
      </c>
      <c r="E1" s="26" t="s">
        <v>845</v>
      </c>
      <c r="F1" s="26" t="s">
        <v>850</v>
      </c>
      <c r="G1" s="26" t="s">
        <v>851</v>
      </c>
      <c r="H1" s="26" t="s">
        <v>871</v>
      </c>
      <c r="I1" s="26" t="s">
        <v>790</v>
      </c>
      <c r="J1" s="26" t="s">
        <v>864</v>
      </c>
      <c r="K1" s="161" t="s">
        <v>863</v>
      </c>
      <c r="L1" s="26" t="s">
        <v>865</v>
      </c>
      <c r="M1" s="161" t="s">
        <v>866</v>
      </c>
      <c r="N1" s="26" t="s">
        <v>867</v>
      </c>
      <c r="O1" s="161" t="s">
        <v>868</v>
      </c>
      <c r="P1" s="27" t="s">
        <v>848</v>
      </c>
      <c r="Q1" s="26" t="s">
        <v>849</v>
      </c>
      <c r="R1" s="28" t="s">
        <v>1</v>
      </c>
      <c r="S1" s="26" t="s">
        <v>852</v>
      </c>
      <c r="T1" s="28" t="s">
        <v>2</v>
      </c>
      <c r="U1" s="29" t="s">
        <v>869</v>
      </c>
      <c r="V1" s="30" t="s">
        <v>870</v>
      </c>
      <c r="W1" s="29" t="s">
        <v>853</v>
      </c>
      <c r="X1" s="29" t="s">
        <v>1005</v>
      </c>
      <c r="Y1" s="28" t="s">
        <v>616</v>
      </c>
    </row>
    <row r="2" spans="1:25" s="45" customFormat="1" x14ac:dyDescent="0.3">
      <c r="A2" s="44">
        <v>8920002</v>
      </c>
      <c r="B2" s="45" t="s">
        <v>5</v>
      </c>
      <c r="C2" s="44" t="s">
        <v>1003</v>
      </c>
      <c r="D2" s="44" t="s">
        <v>4</v>
      </c>
      <c r="E2" s="44" t="s">
        <v>789</v>
      </c>
      <c r="F2" s="44" t="s">
        <v>632</v>
      </c>
      <c r="G2" s="47">
        <v>32840</v>
      </c>
      <c r="H2" s="47">
        <v>33393</v>
      </c>
      <c r="I2" s="44">
        <v>1991</v>
      </c>
      <c r="J2" s="46" t="s">
        <v>6</v>
      </c>
      <c r="K2" s="162">
        <v>1671111.82</v>
      </c>
      <c r="L2" s="46" t="s">
        <v>652</v>
      </c>
      <c r="M2" s="162" t="s">
        <v>652</v>
      </c>
      <c r="N2" s="46" t="s">
        <v>652</v>
      </c>
      <c r="O2" s="162" t="s">
        <v>652</v>
      </c>
      <c r="P2" s="45" t="s">
        <v>7</v>
      </c>
      <c r="Q2" s="44">
        <v>1</v>
      </c>
      <c r="R2" s="41">
        <v>2387302.09</v>
      </c>
      <c r="S2" s="146">
        <v>70</v>
      </c>
      <c r="T2" s="41">
        <v>1671111.82</v>
      </c>
      <c r="U2" s="153">
        <f>T2-K2</f>
        <v>0</v>
      </c>
      <c r="V2" s="154">
        <f>T2/K2-1</f>
        <v>0</v>
      </c>
      <c r="W2" s="41">
        <v>1671111.82</v>
      </c>
      <c r="X2" s="41">
        <v>0</v>
      </c>
      <c r="Y2" s="41">
        <f t="shared" ref="Y2:Y65" si="0">T2-W2</f>
        <v>0</v>
      </c>
    </row>
    <row r="3" spans="1:25" s="45" customFormat="1" x14ac:dyDescent="0.3">
      <c r="A3" s="44">
        <v>8920005</v>
      </c>
      <c r="B3" s="45" t="s">
        <v>11</v>
      </c>
      <c r="C3" s="44" t="s">
        <v>1003</v>
      </c>
      <c r="D3" s="44" t="s">
        <v>4</v>
      </c>
      <c r="E3" s="44" t="s">
        <v>633</v>
      </c>
      <c r="F3" s="44" t="s">
        <v>632</v>
      </c>
      <c r="G3" s="47">
        <v>32749</v>
      </c>
      <c r="H3" s="47">
        <v>33689</v>
      </c>
      <c r="I3" s="44">
        <v>1991</v>
      </c>
      <c r="J3" s="46" t="s">
        <v>12</v>
      </c>
      <c r="K3" s="162">
        <v>1633176.6</v>
      </c>
      <c r="L3" s="46" t="s">
        <v>652</v>
      </c>
      <c r="M3" s="162" t="s">
        <v>652</v>
      </c>
      <c r="N3" s="46" t="s">
        <v>652</v>
      </c>
      <c r="O3" s="162" t="s">
        <v>652</v>
      </c>
      <c r="P3" s="45" t="s">
        <v>13</v>
      </c>
      <c r="Q3" s="44">
        <v>1</v>
      </c>
      <c r="R3" s="41">
        <v>2183946.5</v>
      </c>
      <c r="S3" s="146">
        <v>55</v>
      </c>
      <c r="T3" s="41">
        <v>1944725.7399999998</v>
      </c>
      <c r="U3" s="153">
        <f>T3-K3</f>
        <v>311549.13999999966</v>
      </c>
      <c r="V3" s="154">
        <f>T3/K3-1</f>
        <v>0.19076267685931803</v>
      </c>
      <c r="W3" s="41">
        <v>1944725.7399999998</v>
      </c>
      <c r="X3" s="41">
        <v>0</v>
      </c>
      <c r="Y3" s="41">
        <f t="shared" si="0"/>
        <v>0</v>
      </c>
    </row>
    <row r="4" spans="1:25" s="45" customFormat="1" x14ac:dyDescent="0.3">
      <c r="A4" s="44">
        <v>8920006</v>
      </c>
      <c r="B4" s="45" t="s">
        <v>14</v>
      </c>
      <c r="C4" s="44" t="s">
        <v>1003</v>
      </c>
      <c r="D4" s="44" t="s">
        <v>4</v>
      </c>
      <c r="E4" s="44" t="s">
        <v>639</v>
      </c>
      <c r="F4" s="44" t="s">
        <v>632</v>
      </c>
      <c r="G4" s="47">
        <v>32778</v>
      </c>
      <c r="H4" s="47">
        <v>33393</v>
      </c>
      <c r="I4" s="44">
        <v>1991</v>
      </c>
      <c r="J4" s="46" t="s">
        <v>15</v>
      </c>
      <c r="K4" s="162">
        <v>1718530.85</v>
      </c>
      <c r="L4" s="46" t="s">
        <v>127</v>
      </c>
      <c r="M4" s="162">
        <v>2218011.2400000002</v>
      </c>
      <c r="N4" s="46" t="s">
        <v>652</v>
      </c>
      <c r="O4" s="162" t="s">
        <v>652</v>
      </c>
      <c r="P4" s="45" t="s">
        <v>16</v>
      </c>
      <c r="Q4" s="44">
        <v>1</v>
      </c>
      <c r="R4" s="41">
        <v>2677945.15</v>
      </c>
      <c r="S4" s="146">
        <v>85.81</v>
      </c>
      <c r="T4" s="41">
        <v>2218011.2400000002</v>
      </c>
      <c r="U4" s="153">
        <f>T4-M4</f>
        <v>0</v>
      </c>
      <c r="V4" s="154">
        <f>T4/M4-1</f>
        <v>0</v>
      </c>
      <c r="W4" s="41">
        <v>2218011.2400000002</v>
      </c>
      <c r="X4" s="41">
        <v>0</v>
      </c>
      <c r="Y4" s="41">
        <f t="shared" si="0"/>
        <v>0</v>
      </c>
    </row>
    <row r="5" spans="1:25" s="45" customFormat="1" x14ac:dyDescent="0.3">
      <c r="A5" s="44">
        <v>8920007</v>
      </c>
      <c r="B5" s="45" t="s">
        <v>17</v>
      </c>
      <c r="C5" s="44" t="s">
        <v>1003</v>
      </c>
      <c r="D5" s="44" t="s">
        <v>4</v>
      </c>
      <c r="E5" s="44" t="s">
        <v>788</v>
      </c>
      <c r="F5" s="44" t="s">
        <v>694</v>
      </c>
      <c r="G5" s="47">
        <v>32778</v>
      </c>
      <c r="H5" s="47">
        <v>33393</v>
      </c>
      <c r="I5" s="44">
        <v>1991</v>
      </c>
      <c r="J5" s="46" t="s">
        <v>15</v>
      </c>
      <c r="K5" s="162">
        <v>1896760.97</v>
      </c>
      <c r="L5" s="46" t="s">
        <v>652</v>
      </c>
      <c r="M5" s="162" t="s">
        <v>652</v>
      </c>
      <c r="N5" s="46" t="s">
        <v>652</v>
      </c>
      <c r="O5" s="162" t="s">
        <v>652</v>
      </c>
      <c r="P5" s="45" t="s">
        <v>13</v>
      </c>
      <c r="Q5" s="44">
        <v>1</v>
      </c>
      <c r="R5" s="41">
        <v>1973267.96</v>
      </c>
      <c r="S5" s="146">
        <v>90</v>
      </c>
      <c r="T5" s="41">
        <v>1775941.16</v>
      </c>
      <c r="U5" s="153">
        <f>T5-K5</f>
        <v>-120819.81000000006</v>
      </c>
      <c r="V5" s="154">
        <f>T5/K5-1</f>
        <v>-6.3697962954182952E-2</v>
      </c>
      <c r="W5" s="41">
        <v>1775941.1600000001</v>
      </c>
      <c r="X5" s="41">
        <v>0</v>
      </c>
      <c r="Y5" s="41">
        <f t="shared" si="0"/>
        <v>0</v>
      </c>
    </row>
    <row r="6" spans="1:25" s="45" customFormat="1" x14ac:dyDescent="0.3">
      <c r="A6" s="44">
        <v>8920012</v>
      </c>
      <c r="B6" s="45" t="s">
        <v>20</v>
      </c>
      <c r="C6" s="44" t="s">
        <v>1003</v>
      </c>
      <c r="D6" s="44" t="s">
        <v>4</v>
      </c>
      <c r="E6" s="44" t="s">
        <v>636</v>
      </c>
      <c r="F6" s="44" t="s">
        <v>632</v>
      </c>
      <c r="G6" s="47">
        <v>32812</v>
      </c>
      <c r="H6" s="47">
        <v>33893</v>
      </c>
      <c r="I6" s="44">
        <v>1991</v>
      </c>
      <c r="J6" s="46" t="s">
        <v>19</v>
      </c>
      <c r="K6" s="162">
        <v>739082.72</v>
      </c>
      <c r="L6" s="46" t="s">
        <v>652</v>
      </c>
      <c r="M6" s="162" t="s">
        <v>652</v>
      </c>
      <c r="N6" s="46" t="s">
        <v>652</v>
      </c>
      <c r="O6" s="162" t="s">
        <v>652</v>
      </c>
      <c r="P6" s="45" t="s">
        <v>16</v>
      </c>
      <c r="Q6" s="44">
        <v>1</v>
      </c>
      <c r="R6" s="41">
        <v>790474.84</v>
      </c>
      <c r="S6" s="146">
        <v>90</v>
      </c>
      <c r="T6" s="41">
        <v>711601.06</v>
      </c>
      <c r="U6" s="153">
        <f>T6-K6</f>
        <v>-27481.659999999916</v>
      </c>
      <c r="V6" s="154">
        <f>T6/K6-1</f>
        <v>-3.7183469801593927E-2</v>
      </c>
      <c r="W6" s="41">
        <v>711601.05999999994</v>
      </c>
      <c r="X6" s="41">
        <v>0</v>
      </c>
      <c r="Y6" s="41">
        <f t="shared" si="0"/>
        <v>0</v>
      </c>
    </row>
    <row r="7" spans="1:25" s="45" customFormat="1" x14ac:dyDescent="0.3">
      <c r="A7" s="44">
        <v>8920013</v>
      </c>
      <c r="B7" s="45" t="s">
        <v>21</v>
      </c>
      <c r="C7" s="44" t="s">
        <v>1003</v>
      </c>
      <c r="D7" s="44" t="s">
        <v>4</v>
      </c>
      <c r="E7" s="44" t="s">
        <v>672</v>
      </c>
      <c r="F7" s="44" t="s">
        <v>632</v>
      </c>
      <c r="G7" s="47">
        <v>32812</v>
      </c>
      <c r="H7" s="47">
        <v>33393</v>
      </c>
      <c r="I7" s="44">
        <v>1991</v>
      </c>
      <c r="J7" s="46" t="s">
        <v>15</v>
      </c>
      <c r="K7" s="162">
        <v>361736.3</v>
      </c>
      <c r="L7" s="46" t="s">
        <v>652</v>
      </c>
      <c r="M7" s="162" t="s">
        <v>652</v>
      </c>
      <c r="N7" s="46" t="s">
        <v>652</v>
      </c>
      <c r="O7" s="162" t="s">
        <v>652</v>
      </c>
      <c r="P7" s="45" t="s">
        <v>16</v>
      </c>
      <c r="Q7" s="44">
        <v>1</v>
      </c>
      <c r="R7" s="41">
        <v>304666.40000000002</v>
      </c>
      <c r="S7" s="146">
        <v>100</v>
      </c>
      <c r="T7" s="41">
        <v>304666.40000000002</v>
      </c>
      <c r="U7" s="153">
        <f>T7-K7</f>
        <v>-57069.899999999965</v>
      </c>
      <c r="V7" s="154">
        <f>T7/K7-1</f>
        <v>-0.15776658300535495</v>
      </c>
      <c r="W7" s="41">
        <v>304666.40000000002</v>
      </c>
      <c r="X7" s="41">
        <v>0</v>
      </c>
      <c r="Y7" s="41">
        <f t="shared" si="0"/>
        <v>0</v>
      </c>
    </row>
    <row r="8" spans="1:25" s="45" customFormat="1" x14ac:dyDescent="0.3">
      <c r="A8" s="44">
        <v>8920014</v>
      </c>
      <c r="B8" s="45" t="s">
        <v>22</v>
      </c>
      <c r="C8" s="44" t="s">
        <v>1004</v>
      </c>
      <c r="D8" s="44" t="s">
        <v>4</v>
      </c>
      <c r="E8" s="44" t="s">
        <v>784</v>
      </c>
      <c r="F8" s="44" t="s">
        <v>694</v>
      </c>
      <c r="G8" s="47">
        <v>32539</v>
      </c>
      <c r="H8" s="47">
        <v>34152</v>
      </c>
      <c r="I8" s="44" t="s">
        <v>652</v>
      </c>
      <c r="J8" s="46" t="s">
        <v>3</v>
      </c>
      <c r="K8" s="162">
        <v>17285577.359999999</v>
      </c>
      <c r="L8" s="46" t="s">
        <v>652</v>
      </c>
      <c r="M8" s="162" t="s">
        <v>652</v>
      </c>
      <c r="N8" s="46" t="s">
        <v>652</v>
      </c>
      <c r="O8" s="162" t="s">
        <v>652</v>
      </c>
      <c r="P8" s="45" t="s">
        <v>23</v>
      </c>
      <c r="Q8" s="44">
        <v>1</v>
      </c>
      <c r="R8" s="41">
        <v>17396074.199999999</v>
      </c>
      <c r="S8" s="146">
        <v>100</v>
      </c>
      <c r="T8" s="41">
        <v>17396074.000000034</v>
      </c>
      <c r="U8" s="153">
        <f>T8-K8</f>
        <v>110496.64000003412</v>
      </c>
      <c r="V8" s="154">
        <f>T8/K8-1</f>
        <v>6.392418239713038E-3</v>
      </c>
      <c r="W8" s="41">
        <v>17396074.000000034</v>
      </c>
      <c r="X8" s="41">
        <v>0</v>
      </c>
      <c r="Y8" s="41">
        <f t="shared" si="0"/>
        <v>0</v>
      </c>
    </row>
    <row r="9" spans="1:25" s="45" customFormat="1" x14ac:dyDescent="0.3">
      <c r="A9" s="44">
        <v>8920015</v>
      </c>
      <c r="B9" s="45" t="s">
        <v>24</v>
      </c>
      <c r="C9" s="44" t="s">
        <v>1004</v>
      </c>
      <c r="D9" s="44" t="s">
        <v>4</v>
      </c>
      <c r="E9" s="44" t="s">
        <v>784</v>
      </c>
      <c r="F9" s="44" t="s">
        <v>694</v>
      </c>
      <c r="G9" s="47">
        <v>35227</v>
      </c>
      <c r="H9" s="47">
        <v>34152</v>
      </c>
      <c r="I9" s="44" t="s">
        <v>652</v>
      </c>
      <c r="J9" s="46" t="s">
        <v>3</v>
      </c>
      <c r="K9" s="162">
        <v>585686.63</v>
      </c>
      <c r="L9" s="46" t="s">
        <v>652</v>
      </c>
      <c r="M9" s="162" t="s">
        <v>652</v>
      </c>
      <c r="N9" s="46" t="s">
        <v>652</v>
      </c>
      <c r="O9" s="162" t="s">
        <v>652</v>
      </c>
      <c r="P9" s="45" t="s">
        <v>25</v>
      </c>
      <c r="Q9" s="44">
        <v>1</v>
      </c>
      <c r="R9" s="41">
        <v>444100.09</v>
      </c>
      <c r="S9" s="146">
        <v>100</v>
      </c>
      <c r="T9" s="41">
        <v>444100.09000000061</v>
      </c>
      <c r="U9" s="153">
        <f>T9-K9</f>
        <v>-141586.5399999994</v>
      </c>
      <c r="V9" s="154">
        <f>T9/K9-1</f>
        <v>-0.24174453154240416</v>
      </c>
      <c r="W9" s="41">
        <v>444100.09000000061</v>
      </c>
      <c r="X9" s="41">
        <v>0</v>
      </c>
      <c r="Y9" s="41">
        <f t="shared" si="0"/>
        <v>0</v>
      </c>
    </row>
    <row r="10" spans="1:25" s="45" customFormat="1" x14ac:dyDescent="0.3">
      <c r="A10" s="44">
        <v>9020001</v>
      </c>
      <c r="B10" s="45" t="s">
        <v>26</v>
      </c>
      <c r="C10" s="44" t="s">
        <v>1003</v>
      </c>
      <c r="D10" s="44" t="s">
        <v>4</v>
      </c>
      <c r="E10" s="44" t="s">
        <v>787</v>
      </c>
      <c r="F10" s="44" t="s">
        <v>694</v>
      </c>
      <c r="G10" s="47">
        <v>32878</v>
      </c>
      <c r="H10" s="47">
        <v>33393</v>
      </c>
      <c r="I10" s="44">
        <v>1991</v>
      </c>
      <c r="J10" s="46" t="s">
        <v>9</v>
      </c>
      <c r="K10" s="162">
        <v>3146137.8</v>
      </c>
      <c r="L10" s="46" t="s">
        <v>367</v>
      </c>
      <c r="M10" s="162">
        <v>3571856.3</v>
      </c>
      <c r="N10" s="46" t="s">
        <v>652</v>
      </c>
      <c r="O10" s="162" t="s">
        <v>652</v>
      </c>
      <c r="P10" s="45" t="s">
        <v>27</v>
      </c>
      <c r="Q10" s="44">
        <v>1</v>
      </c>
      <c r="R10" s="41">
        <v>3968729.22</v>
      </c>
      <c r="S10" s="146">
        <v>90</v>
      </c>
      <c r="T10" s="41">
        <v>3571856.3</v>
      </c>
      <c r="U10" s="153">
        <f>T10-M10</f>
        <v>0</v>
      </c>
      <c r="V10" s="154">
        <f>T10/M10-1</f>
        <v>0</v>
      </c>
      <c r="W10" s="41">
        <v>3571856.3</v>
      </c>
      <c r="X10" s="41">
        <v>0</v>
      </c>
      <c r="Y10" s="41">
        <f t="shared" si="0"/>
        <v>0</v>
      </c>
    </row>
    <row r="11" spans="1:25" s="45" customFormat="1" x14ac:dyDescent="0.3">
      <c r="A11" s="44">
        <v>9020002</v>
      </c>
      <c r="B11" s="45" t="s">
        <v>28</v>
      </c>
      <c r="C11" s="44" t="s">
        <v>1003</v>
      </c>
      <c r="D11" s="44" t="s">
        <v>4</v>
      </c>
      <c r="E11" s="44" t="s">
        <v>638</v>
      </c>
      <c r="F11" s="44" t="s">
        <v>632</v>
      </c>
      <c r="G11" s="47">
        <v>32941</v>
      </c>
      <c r="H11" s="47">
        <v>33393</v>
      </c>
      <c r="I11" s="44">
        <v>1991</v>
      </c>
      <c r="J11" s="46" t="s">
        <v>15</v>
      </c>
      <c r="K11" s="162">
        <v>784866.61</v>
      </c>
      <c r="L11" s="46" t="s">
        <v>652</v>
      </c>
      <c r="M11" s="162" t="s">
        <v>652</v>
      </c>
      <c r="N11" s="46" t="s">
        <v>652</v>
      </c>
      <c r="O11" s="162" t="s">
        <v>652</v>
      </c>
      <c r="P11" s="45" t="s">
        <v>16</v>
      </c>
      <c r="Q11" s="44">
        <v>1</v>
      </c>
      <c r="R11" s="41">
        <v>594382.11</v>
      </c>
      <c r="S11" s="146">
        <v>90</v>
      </c>
      <c r="T11" s="41">
        <v>534943.9</v>
      </c>
      <c r="U11" s="153">
        <f t="shared" ref="U11:U30" si="1">T11-K11</f>
        <v>-249922.70999999996</v>
      </c>
      <c r="V11" s="154">
        <f t="shared" ref="V11:V30" si="2">T11/K11-1</f>
        <v>-0.31842698723035234</v>
      </c>
      <c r="W11" s="41">
        <v>534943.9</v>
      </c>
      <c r="X11" s="41">
        <v>0</v>
      </c>
      <c r="Y11" s="41">
        <f t="shared" si="0"/>
        <v>0</v>
      </c>
    </row>
    <row r="12" spans="1:25" s="45" customFormat="1" x14ac:dyDescent="0.3">
      <c r="A12" s="44">
        <v>9020003</v>
      </c>
      <c r="B12" s="45" t="s">
        <v>29</v>
      </c>
      <c r="C12" s="44" t="s">
        <v>1003</v>
      </c>
      <c r="D12" s="44" t="s">
        <v>4</v>
      </c>
      <c r="E12" s="44" t="s">
        <v>647</v>
      </c>
      <c r="F12" s="44" t="s">
        <v>632</v>
      </c>
      <c r="G12" s="47">
        <v>32937</v>
      </c>
      <c r="H12" s="47">
        <v>33393</v>
      </c>
      <c r="I12" s="44">
        <v>1991</v>
      </c>
      <c r="J12" s="46" t="s">
        <v>15</v>
      </c>
      <c r="K12" s="162">
        <v>981083.26</v>
      </c>
      <c r="L12" s="46" t="s">
        <v>652</v>
      </c>
      <c r="M12" s="162" t="s">
        <v>652</v>
      </c>
      <c r="N12" s="46" t="s">
        <v>652</v>
      </c>
      <c r="O12" s="162" t="s">
        <v>652</v>
      </c>
      <c r="P12" s="45" t="s">
        <v>16</v>
      </c>
      <c r="Q12" s="44">
        <v>1</v>
      </c>
      <c r="R12" s="41">
        <v>984606</v>
      </c>
      <c r="S12" s="146">
        <v>100</v>
      </c>
      <c r="T12" s="41">
        <v>984430</v>
      </c>
      <c r="U12" s="153">
        <f t="shared" si="1"/>
        <v>3346.7399999999907</v>
      </c>
      <c r="V12" s="154">
        <f t="shared" si="2"/>
        <v>3.4112701097355203E-3</v>
      </c>
      <c r="W12" s="41">
        <v>984430</v>
      </c>
      <c r="X12" s="41">
        <v>0</v>
      </c>
      <c r="Y12" s="41">
        <f t="shared" si="0"/>
        <v>0</v>
      </c>
    </row>
    <row r="13" spans="1:25" s="45" customFormat="1" x14ac:dyDescent="0.3">
      <c r="A13" s="44">
        <v>9020004</v>
      </c>
      <c r="B13" s="45" t="s">
        <v>30</v>
      </c>
      <c r="C13" s="44" t="s">
        <v>1003</v>
      </c>
      <c r="D13" s="44" t="s">
        <v>4</v>
      </c>
      <c r="E13" s="44" t="s">
        <v>678</v>
      </c>
      <c r="F13" s="44" t="s">
        <v>632</v>
      </c>
      <c r="G13" s="47">
        <v>32941</v>
      </c>
      <c r="H13" s="47">
        <v>33393</v>
      </c>
      <c r="I13" s="44">
        <v>1991</v>
      </c>
      <c r="J13" s="46" t="s">
        <v>15</v>
      </c>
      <c r="K13" s="162">
        <v>758704.39</v>
      </c>
      <c r="L13" s="46" t="s">
        <v>652</v>
      </c>
      <c r="M13" s="162" t="s">
        <v>652</v>
      </c>
      <c r="N13" s="46" t="s">
        <v>652</v>
      </c>
      <c r="O13" s="162" t="s">
        <v>652</v>
      </c>
      <c r="P13" s="45" t="s">
        <v>16</v>
      </c>
      <c r="Q13" s="44">
        <v>1</v>
      </c>
      <c r="R13" s="41">
        <v>610954</v>
      </c>
      <c r="S13" s="146">
        <v>100</v>
      </c>
      <c r="T13" s="41">
        <v>610953.31000000006</v>
      </c>
      <c r="U13" s="153">
        <f t="shared" si="1"/>
        <v>-147751.07999999996</v>
      </c>
      <c r="V13" s="154">
        <f t="shared" si="2"/>
        <v>-0.19474130102239151</v>
      </c>
      <c r="W13" s="41">
        <v>610953.31000000006</v>
      </c>
      <c r="X13" s="41">
        <v>0</v>
      </c>
      <c r="Y13" s="41">
        <f t="shared" si="0"/>
        <v>0</v>
      </c>
    </row>
    <row r="14" spans="1:25" s="45" customFormat="1" x14ac:dyDescent="0.3">
      <c r="A14" s="44">
        <v>9020005</v>
      </c>
      <c r="B14" s="45" t="s">
        <v>31</v>
      </c>
      <c r="C14" s="44" t="s">
        <v>1003</v>
      </c>
      <c r="D14" s="44" t="s">
        <v>4</v>
      </c>
      <c r="E14" s="44" t="s">
        <v>635</v>
      </c>
      <c r="F14" s="44" t="s">
        <v>632</v>
      </c>
      <c r="G14" s="47">
        <v>32954</v>
      </c>
      <c r="H14" s="47">
        <v>33393</v>
      </c>
      <c r="I14" s="44">
        <v>1991</v>
      </c>
      <c r="J14" s="46" t="s">
        <v>15</v>
      </c>
      <c r="K14" s="162">
        <v>3023189.9</v>
      </c>
      <c r="L14" s="46" t="s">
        <v>652</v>
      </c>
      <c r="M14" s="162" t="s">
        <v>652</v>
      </c>
      <c r="N14" s="46" t="s">
        <v>652</v>
      </c>
      <c r="O14" s="162" t="s">
        <v>652</v>
      </c>
      <c r="P14" s="45" t="s">
        <v>16</v>
      </c>
      <c r="Q14" s="44">
        <v>1</v>
      </c>
      <c r="R14" s="41">
        <v>4233192.59</v>
      </c>
      <c r="S14" s="146">
        <v>80</v>
      </c>
      <c r="T14" s="41">
        <v>3078421.25</v>
      </c>
      <c r="U14" s="153">
        <f t="shared" si="1"/>
        <v>55231.350000000093</v>
      </c>
      <c r="V14" s="154">
        <f t="shared" si="2"/>
        <v>1.8269229465208259E-2</v>
      </c>
      <c r="W14" s="41">
        <v>3078421.25</v>
      </c>
      <c r="X14" s="41">
        <v>0</v>
      </c>
      <c r="Y14" s="41">
        <f t="shared" si="0"/>
        <v>0</v>
      </c>
    </row>
    <row r="15" spans="1:25" s="45" customFormat="1" x14ac:dyDescent="0.3">
      <c r="A15" s="44">
        <v>9020006</v>
      </c>
      <c r="B15" s="45" t="s">
        <v>32</v>
      </c>
      <c r="C15" s="44" t="s">
        <v>1003</v>
      </c>
      <c r="D15" s="44" t="s">
        <v>4</v>
      </c>
      <c r="E15" s="44" t="s">
        <v>637</v>
      </c>
      <c r="F15" s="44">
        <v>2</v>
      </c>
      <c r="G15" s="47">
        <v>32893</v>
      </c>
      <c r="H15" s="47">
        <v>34053</v>
      </c>
      <c r="I15" s="44">
        <v>1991</v>
      </c>
      <c r="J15" s="46" t="s">
        <v>33</v>
      </c>
      <c r="K15" s="162">
        <v>4055434.84</v>
      </c>
      <c r="L15" s="46" t="s">
        <v>652</v>
      </c>
      <c r="M15" s="162" t="s">
        <v>652</v>
      </c>
      <c r="N15" s="46" t="s">
        <v>652</v>
      </c>
      <c r="O15" s="162" t="s">
        <v>652</v>
      </c>
      <c r="P15" s="45" t="s">
        <v>16</v>
      </c>
      <c r="Q15" s="44">
        <v>1</v>
      </c>
      <c r="R15" s="41">
        <v>4393609.12</v>
      </c>
      <c r="S15" s="146">
        <v>90</v>
      </c>
      <c r="T15" s="41">
        <v>3954277.2600000007</v>
      </c>
      <c r="U15" s="153">
        <f t="shared" si="1"/>
        <v>-101157.57999999914</v>
      </c>
      <c r="V15" s="154">
        <f t="shared" si="2"/>
        <v>-2.4943707392916514E-2</v>
      </c>
      <c r="W15" s="41">
        <v>3954277.2600000007</v>
      </c>
      <c r="X15" s="41">
        <v>0</v>
      </c>
      <c r="Y15" s="41">
        <f t="shared" si="0"/>
        <v>0</v>
      </c>
    </row>
    <row r="16" spans="1:25" s="45" customFormat="1" x14ac:dyDescent="0.3">
      <c r="A16" s="44">
        <v>9020007</v>
      </c>
      <c r="B16" s="45" t="s">
        <v>34</v>
      </c>
      <c r="C16" s="44" t="s">
        <v>1003</v>
      </c>
      <c r="D16" s="44" t="s">
        <v>4</v>
      </c>
      <c r="E16" s="44" t="s">
        <v>666</v>
      </c>
      <c r="F16" s="44" t="s">
        <v>632</v>
      </c>
      <c r="G16" s="47">
        <v>32958</v>
      </c>
      <c r="H16" s="47">
        <v>34626</v>
      </c>
      <c r="I16" s="44">
        <v>1991</v>
      </c>
      <c r="J16" s="46" t="s">
        <v>35</v>
      </c>
      <c r="K16" s="162">
        <v>1761589.5</v>
      </c>
      <c r="L16" s="46" t="s">
        <v>652</v>
      </c>
      <c r="M16" s="162" t="s">
        <v>652</v>
      </c>
      <c r="N16" s="46" t="s">
        <v>652</v>
      </c>
      <c r="O16" s="162" t="s">
        <v>652</v>
      </c>
      <c r="P16" s="45" t="s">
        <v>16</v>
      </c>
      <c r="Q16" s="44">
        <v>1</v>
      </c>
      <c r="R16" s="41">
        <v>1782558.61</v>
      </c>
      <c r="S16" s="146">
        <v>100</v>
      </c>
      <c r="T16" s="41">
        <v>1781510.15</v>
      </c>
      <c r="U16" s="153">
        <f t="shared" si="1"/>
        <v>19920.649999999907</v>
      </c>
      <c r="V16" s="154">
        <f t="shared" si="2"/>
        <v>1.1308338293342324E-2</v>
      </c>
      <c r="W16" s="41">
        <v>1781510.15</v>
      </c>
      <c r="X16" s="41">
        <v>0</v>
      </c>
      <c r="Y16" s="41">
        <f t="shared" si="0"/>
        <v>0</v>
      </c>
    </row>
    <row r="17" spans="1:25" s="45" customFormat="1" x14ac:dyDescent="0.3">
      <c r="A17" s="44">
        <v>9020008</v>
      </c>
      <c r="B17" s="45" t="s">
        <v>36</v>
      </c>
      <c r="C17" s="44" t="s">
        <v>1003</v>
      </c>
      <c r="D17" s="44" t="s">
        <v>4</v>
      </c>
      <c r="E17" s="44" t="s">
        <v>640</v>
      </c>
      <c r="F17" s="44" t="s">
        <v>632</v>
      </c>
      <c r="G17" s="47">
        <v>32958</v>
      </c>
      <c r="H17" s="47">
        <v>33393</v>
      </c>
      <c r="I17" s="44">
        <v>1991</v>
      </c>
      <c r="J17" s="46" t="s">
        <v>15</v>
      </c>
      <c r="K17" s="162">
        <v>290691.34000000003</v>
      </c>
      <c r="L17" s="46" t="s">
        <v>652</v>
      </c>
      <c r="M17" s="162" t="s">
        <v>652</v>
      </c>
      <c r="N17" s="46" t="s">
        <v>652</v>
      </c>
      <c r="O17" s="162" t="s">
        <v>652</v>
      </c>
      <c r="P17" s="45" t="s">
        <v>16</v>
      </c>
      <c r="Q17" s="44">
        <v>1</v>
      </c>
      <c r="R17" s="41">
        <v>376390.27</v>
      </c>
      <c r="S17" s="146">
        <v>80</v>
      </c>
      <c r="T17" s="41">
        <v>301112</v>
      </c>
      <c r="U17" s="153">
        <f t="shared" si="1"/>
        <v>10420.659999999974</v>
      </c>
      <c r="V17" s="154">
        <f t="shared" si="2"/>
        <v>3.5847851539024145E-2</v>
      </c>
      <c r="W17" s="41">
        <v>301112</v>
      </c>
      <c r="X17" s="41">
        <v>0</v>
      </c>
      <c r="Y17" s="41">
        <f t="shared" si="0"/>
        <v>0</v>
      </c>
    </row>
    <row r="18" spans="1:25" s="45" customFormat="1" x14ac:dyDescent="0.3">
      <c r="A18" s="44">
        <v>9020009</v>
      </c>
      <c r="B18" s="45" t="s">
        <v>37</v>
      </c>
      <c r="C18" s="44" t="s">
        <v>1003</v>
      </c>
      <c r="D18" s="44" t="s">
        <v>4</v>
      </c>
      <c r="E18" s="44" t="s">
        <v>786</v>
      </c>
      <c r="F18" s="44" t="s">
        <v>632</v>
      </c>
      <c r="G18" s="47">
        <v>32703</v>
      </c>
      <c r="H18" s="47">
        <v>37236</v>
      </c>
      <c r="I18" s="44">
        <v>1997</v>
      </c>
      <c r="J18" s="46" t="s">
        <v>38</v>
      </c>
      <c r="K18" s="162">
        <v>516946.07</v>
      </c>
      <c r="L18" s="46" t="s">
        <v>652</v>
      </c>
      <c r="M18" s="162" t="s">
        <v>652</v>
      </c>
      <c r="N18" s="46" t="s">
        <v>652</v>
      </c>
      <c r="O18" s="162" t="s">
        <v>652</v>
      </c>
      <c r="P18" s="45" t="s">
        <v>39</v>
      </c>
      <c r="Q18" s="44">
        <v>1</v>
      </c>
      <c r="R18" s="41">
        <v>3518174.83</v>
      </c>
      <c r="S18" s="146">
        <v>15</v>
      </c>
      <c r="T18" s="41">
        <v>527726.22</v>
      </c>
      <c r="U18" s="153">
        <f t="shared" si="1"/>
        <v>10780.149999999965</v>
      </c>
      <c r="V18" s="154">
        <f t="shared" si="2"/>
        <v>2.0853529266602111E-2</v>
      </c>
      <c r="W18" s="41">
        <v>527726.22</v>
      </c>
      <c r="X18" s="41">
        <v>0</v>
      </c>
      <c r="Y18" s="41">
        <f t="shared" si="0"/>
        <v>0</v>
      </c>
    </row>
    <row r="19" spans="1:25" s="45" customFormat="1" x14ac:dyDescent="0.3">
      <c r="A19" s="44">
        <v>9020013</v>
      </c>
      <c r="B19" s="45" t="s">
        <v>42</v>
      </c>
      <c r="C19" s="44" t="s">
        <v>1003</v>
      </c>
      <c r="D19" s="44" t="s">
        <v>4</v>
      </c>
      <c r="E19" s="44" t="s">
        <v>716</v>
      </c>
      <c r="F19" s="44" t="s">
        <v>632</v>
      </c>
      <c r="G19" s="47">
        <v>33058</v>
      </c>
      <c r="H19" s="47">
        <v>37070</v>
      </c>
      <c r="I19" s="44">
        <v>1997</v>
      </c>
      <c r="J19" s="46" t="s">
        <v>43</v>
      </c>
      <c r="K19" s="162">
        <v>860911.46</v>
      </c>
      <c r="L19" s="46" t="s">
        <v>652</v>
      </c>
      <c r="M19" s="162" t="s">
        <v>652</v>
      </c>
      <c r="N19" s="46" t="s">
        <v>652</v>
      </c>
      <c r="O19" s="162" t="s">
        <v>652</v>
      </c>
      <c r="P19" s="45" t="s">
        <v>44</v>
      </c>
      <c r="Q19" s="44">
        <v>1</v>
      </c>
      <c r="R19" s="41">
        <v>2866481.13</v>
      </c>
      <c r="S19" s="146">
        <v>30</v>
      </c>
      <c r="T19" s="41">
        <v>859944.34</v>
      </c>
      <c r="U19" s="153">
        <f t="shared" si="1"/>
        <v>-967.11999999999534</v>
      </c>
      <c r="V19" s="154">
        <f t="shared" si="2"/>
        <v>-1.1233675528027343E-3</v>
      </c>
      <c r="W19" s="41">
        <v>859944.34</v>
      </c>
      <c r="X19" s="41">
        <v>0</v>
      </c>
      <c r="Y19" s="41">
        <f t="shared" si="0"/>
        <v>0</v>
      </c>
    </row>
    <row r="20" spans="1:25" s="45" customFormat="1" x14ac:dyDescent="0.3">
      <c r="A20" s="44">
        <v>9020014</v>
      </c>
      <c r="B20" s="45" t="s">
        <v>45</v>
      </c>
      <c r="C20" s="44" t="s">
        <v>1003</v>
      </c>
      <c r="D20" s="44" t="s">
        <v>4</v>
      </c>
      <c r="E20" s="44" t="s">
        <v>722</v>
      </c>
      <c r="F20" s="44" t="s">
        <v>694</v>
      </c>
      <c r="G20" s="47">
        <v>33127</v>
      </c>
      <c r="H20" s="47">
        <v>33393</v>
      </c>
      <c r="I20" s="44">
        <v>1991</v>
      </c>
      <c r="J20" s="46" t="s">
        <v>9</v>
      </c>
      <c r="K20" s="162">
        <v>3306613.95</v>
      </c>
      <c r="L20" s="46" t="s">
        <v>652</v>
      </c>
      <c r="M20" s="162" t="s">
        <v>652</v>
      </c>
      <c r="N20" s="46" t="s">
        <v>652</v>
      </c>
      <c r="O20" s="162" t="s">
        <v>652</v>
      </c>
      <c r="P20" s="45" t="s">
        <v>46</v>
      </c>
      <c r="Q20" s="44">
        <v>1</v>
      </c>
      <c r="R20" s="41">
        <v>5196107.6399999997</v>
      </c>
      <c r="S20" s="146">
        <v>68.569999999999993</v>
      </c>
      <c r="T20" s="41">
        <v>3495563.32</v>
      </c>
      <c r="U20" s="153">
        <f t="shared" si="1"/>
        <v>188949.36999999965</v>
      </c>
      <c r="V20" s="154">
        <f t="shared" si="2"/>
        <v>5.714285757489157E-2</v>
      </c>
      <c r="W20" s="41">
        <v>3495563.3200000008</v>
      </c>
      <c r="X20" s="41">
        <v>0</v>
      </c>
      <c r="Y20" s="41">
        <f t="shared" si="0"/>
        <v>0</v>
      </c>
    </row>
    <row r="21" spans="1:25" s="45" customFormat="1" x14ac:dyDescent="0.3">
      <c r="A21" s="44">
        <v>9020015</v>
      </c>
      <c r="B21" s="45" t="s">
        <v>47</v>
      </c>
      <c r="C21" s="44" t="s">
        <v>1003</v>
      </c>
      <c r="D21" s="44" t="s">
        <v>4</v>
      </c>
      <c r="E21" s="44" t="s">
        <v>785</v>
      </c>
      <c r="F21" s="44" t="s">
        <v>694</v>
      </c>
      <c r="G21" s="47">
        <v>33130</v>
      </c>
      <c r="H21" s="47">
        <v>33393</v>
      </c>
      <c r="I21" s="44">
        <v>1991</v>
      </c>
      <c r="J21" s="46" t="s">
        <v>9</v>
      </c>
      <c r="K21" s="162">
        <v>3058755.99</v>
      </c>
      <c r="L21" s="46" t="s">
        <v>652</v>
      </c>
      <c r="M21" s="162" t="s">
        <v>652</v>
      </c>
      <c r="N21" s="46" t="s">
        <v>652</v>
      </c>
      <c r="O21" s="162" t="s">
        <v>652</v>
      </c>
      <c r="P21" s="45" t="s">
        <v>48</v>
      </c>
      <c r="Q21" s="44">
        <v>1</v>
      </c>
      <c r="R21" s="41">
        <v>3398617.76</v>
      </c>
      <c r="S21" s="146">
        <v>90</v>
      </c>
      <c r="T21" s="41">
        <v>3058755.98</v>
      </c>
      <c r="U21" s="153">
        <f t="shared" si="1"/>
        <v>-1.0000000242143869E-2</v>
      </c>
      <c r="V21" s="154">
        <f t="shared" si="2"/>
        <v>-3.2693030505015486E-9</v>
      </c>
      <c r="W21" s="41">
        <v>3058755.98</v>
      </c>
      <c r="X21" s="41">
        <v>0</v>
      </c>
      <c r="Y21" s="41">
        <f t="shared" si="0"/>
        <v>0</v>
      </c>
    </row>
    <row r="22" spans="1:25" s="45" customFormat="1" x14ac:dyDescent="0.3">
      <c r="A22" s="44">
        <v>9020016</v>
      </c>
      <c r="B22" s="45" t="s">
        <v>49</v>
      </c>
      <c r="C22" s="44" t="s">
        <v>1003</v>
      </c>
      <c r="D22" s="44" t="s">
        <v>4</v>
      </c>
      <c r="E22" s="44" t="s">
        <v>649</v>
      </c>
      <c r="F22" s="44">
        <v>1</v>
      </c>
      <c r="G22" s="47">
        <v>33198</v>
      </c>
      <c r="H22" s="47">
        <v>33893</v>
      </c>
      <c r="I22" s="44">
        <v>1991</v>
      </c>
      <c r="J22" s="46" t="s">
        <v>19</v>
      </c>
      <c r="K22" s="162">
        <v>142075.39000000001</v>
      </c>
      <c r="L22" s="46" t="s">
        <v>652</v>
      </c>
      <c r="M22" s="162" t="s">
        <v>652</v>
      </c>
      <c r="N22" s="46" t="s">
        <v>652</v>
      </c>
      <c r="O22" s="162" t="s">
        <v>652</v>
      </c>
      <c r="P22" s="45" t="s">
        <v>50</v>
      </c>
      <c r="Q22" s="44">
        <v>1</v>
      </c>
      <c r="R22" s="41">
        <v>177321.72</v>
      </c>
      <c r="S22" s="146">
        <v>80</v>
      </c>
      <c r="T22" s="41">
        <v>133354.65</v>
      </c>
      <c r="U22" s="153">
        <f t="shared" si="1"/>
        <v>-8720.7400000000198</v>
      </c>
      <c r="V22" s="154">
        <f t="shared" si="2"/>
        <v>-6.1381073808771669E-2</v>
      </c>
      <c r="W22" s="41">
        <v>133354.65</v>
      </c>
      <c r="X22" s="41">
        <v>0</v>
      </c>
      <c r="Y22" s="41">
        <f t="shared" si="0"/>
        <v>0</v>
      </c>
    </row>
    <row r="23" spans="1:25" s="45" customFormat="1" x14ac:dyDescent="0.3">
      <c r="A23" s="44">
        <v>9120003</v>
      </c>
      <c r="B23" s="45" t="s">
        <v>52</v>
      </c>
      <c r="C23" s="44" t="s">
        <v>1003</v>
      </c>
      <c r="D23" s="44" t="s">
        <v>4</v>
      </c>
      <c r="E23" s="44" t="s">
        <v>783</v>
      </c>
      <c r="F23" s="44" t="s">
        <v>694</v>
      </c>
      <c r="G23" s="47">
        <v>33319</v>
      </c>
      <c r="H23" s="47">
        <v>33689</v>
      </c>
      <c r="I23" s="44">
        <v>1991</v>
      </c>
      <c r="J23" s="46" t="s">
        <v>12</v>
      </c>
      <c r="K23" s="162">
        <v>283932.76</v>
      </c>
      <c r="L23" s="46" t="s">
        <v>652</v>
      </c>
      <c r="M23" s="162" t="s">
        <v>652</v>
      </c>
      <c r="N23" s="46" t="s">
        <v>652</v>
      </c>
      <c r="O23" s="162" t="s">
        <v>652</v>
      </c>
      <c r="P23" s="45" t="s">
        <v>53</v>
      </c>
      <c r="Q23" s="44">
        <v>1</v>
      </c>
      <c r="R23" s="41">
        <v>507058.38</v>
      </c>
      <c r="S23" s="146">
        <v>50</v>
      </c>
      <c r="T23" s="41">
        <v>253529.18</v>
      </c>
      <c r="U23" s="153">
        <f t="shared" si="1"/>
        <v>-30403.580000000016</v>
      </c>
      <c r="V23" s="154">
        <f t="shared" si="2"/>
        <v>-0.10708021152613745</v>
      </c>
      <c r="W23" s="41">
        <v>253529.18</v>
      </c>
      <c r="X23" s="41">
        <v>0</v>
      </c>
      <c r="Y23" s="41">
        <f t="shared" si="0"/>
        <v>0</v>
      </c>
    </row>
    <row r="24" spans="1:25" s="45" customFormat="1" x14ac:dyDescent="0.3">
      <c r="A24" s="44">
        <v>9120005</v>
      </c>
      <c r="B24" s="45" t="s">
        <v>55</v>
      </c>
      <c r="C24" s="44" t="s">
        <v>1003</v>
      </c>
      <c r="D24" s="44" t="s">
        <v>4</v>
      </c>
      <c r="E24" s="44" t="s">
        <v>782</v>
      </c>
      <c r="F24" s="44" t="s">
        <v>632</v>
      </c>
      <c r="G24" s="47">
        <v>33381</v>
      </c>
      <c r="H24" s="47">
        <v>35522</v>
      </c>
      <c r="I24" s="44">
        <v>1997</v>
      </c>
      <c r="J24" s="46" t="s">
        <v>56</v>
      </c>
      <c r="K24" s="162">
        <v>4027383.12</v>
      </c>
      <c r="L24" s="46" t="s">
        <v>652</v>
      </c>
      <c r="M24" s="162" t="s">
        <v>652</v>
      </c>
      <c r="N24" s="46" t="s">
        <v>652</v>
      </c>
      <c r="O24" s="162" t="s">
        <v>652</v>
      </c>
      <c r="P24" s="45" t="s">
        <v>57</v>
      </c>
      <c r="Q24" s="44">
        <v>1</v>
      </c>
      <c r="R24" s="41">
        <v>3021544.18</v>
      </c>
      <c r="S24" s="146">
        <v>55</v>
      </c>
      <c r="T24" s="41">
        <v>1661849.3</v>
      </c>
      <c r="U24" s="153">
        <f t="shared" si="1"/>
        <v>-2365533.8200000003</v>
      </c>
      <c r="V24" s="154">
        <f t="shared" si="2"/>
        <v>-0.58736250054104611</v>
      </c>
      <c r="W24" s="41">
        <v>1661849.3</v>
      </c>
      <c r="X24" s="41">
        <v>0</v>
      </c>
      <c r="Y24" s="41">
        <f t="shared" si="0"/>
        <v>0</v>
      </c>
    </row>
    <row r="25" spans="1:25" s="45" customFormat="1" x14ac:dyDescent="0.3">
      <c r="A25" s="44">
        <v>9120009</v>
      </c>
      <c r="B25" s="45" t="s">
        <v>60</v>
      </c>
      <c r="C25" s="44" t="s">
        <v>1003</v>
      </c>
      <c r="D25" s="44" t="s">
        <v>4</v>
      </c>
      <c r="E25" s="44" t="s">
        <v>781</v>
      </c>
      <c r="F25" s="44" t="s">
        <v>632</v>
      </c>
      <c r="G25" s="47">
        <v>33570</v>
      </c>
      <c r="H25" s="47">
        <v>35996</v>
      </c>
      <c r="I25" s="44">
        <v>1997</v>
      </c>
      <c r="J25" s="46" t="s">
        <v>61</v>
      </c>
      <c r="K25" s="162">
        <v>381532.38</v>
      </c>
      <c r="L25" s="46" t="s">
        <v>652</v>
      </c>
      <c r="M25" s="162" t="s">
        <v>652</v>
      </c>
      <c r="N25" s="46" t="s">
        <v>652</v>
      </c>
      <c r="O25" s="162" t="s">
        <v>652</v>
      </c>
      <c r="P25" s="45" t="s">
        <v>933</v>
      </c>
      <c r="Q25" s="44">
        <v>1</v>
      </c>
      <c r="R25" s="41">
        <v>1419983.46</v>
      </c>
      <c r="S25" s="146">
        <v>20</v>
      </c>
      <c r="T25" s="41">
        <v>283996.7</v>
      </c>
      <c r="U25" s="153">
        <f t="shared" si="1"/>
        <v>-97535.679999999993</v>
      </c>
      <c r="V25" s="154">
        <f t="shared" si="2"/>
        <v>-0.25564194577665988</v>
      </c>
      <c r="W25" s="41">
        <v>283996.7</v>
      </c>
      <c r="X25" s="41">
        <v>0</v>
      </c>
      <c r="Y25" s="41">
        <f t="shared" si="0"/>
        <v>0</v>
      </c>
    </row>
    <row r="26" spans="1:25" s="45" customFormat="1" x14ac:dyDescent="0.3">
      <c r="A26" s="44">
        <v>9120010</v>
      </c>
      <c r="B26" s="45" t="s">
        <v>62</v>
      </c>
      <c r="C26" s="44" t="s">
        <v>1002</v>
      </c>
      <c r="D26" s="44" t="s">
        <v>4</v>
      </c>
      <c r="E26" s="44" t="s">
        <v>655</v>
      </c>
      <c r="F26" s="44" t="s">
        <v>652</v>
      </c>
      <c r="G26" s="47">
        <v>33577</v>
      </c>
      <c r="H26" s="47">
        <v>34152</v>
      </c>
      <c r="I26" s="44" t="s">
        <v>652</v>
      </c>
      <c r="J26" s="46" t="s">
        <v>3</v>
      </c>
      <c r="K26" s="163">
        <v>1261960.79</v>
      </c>
      <c r="L26" s="46" t="s">
        <v>652</v>
      </c>
      <c r="M26" s="162" t="s">
        <v>652</v>
      </c>
      <c r="N26" s="46" t="s">
        <v>652</v>
      </c>
      <c r="O26" s="162" t="s">
        <v>652</v>
      </c>
      <c r="P26" s="45" t="s">
        <v>63</v>
      </c>
      <c r="Q26" s="44">
        <v>1</v>
      </c>
      <c r="R26" s="41">
        <v>1243047.97</v>
      </c>
      <c r="S26" s="146">
        <v>100</v>
      </c>
      <c r="T26" s="41">
        <v>1243047.9199999997</v>
      </c>
      <c r="U26" s="153">
        <f t="shared" si="1"/>
        <v>-18912.870000000345</v>
      </c>
      <c r="V26" s="154">
        <f t="shared" si="2"/>
        <v>-1.4986891946143888E-2</v>
      </c>
      <c r="W26" s="41">
        <v>1243047.9199999997</v>
      </c>
      <c r="X26" s="41">
        <v>0</v>
      </c>
      <c r="Y26" s="41">
        <f t="shared" si="0"/>
        <v>0</v>
      </c>
    </row>
    <row r="27" spans="1:25" s="45" customFormat="1" x14ac:dyDescent="0.3">
      <c r="A27" s="44">
        <v>9120011</v>
      </c>
      <c r="B27" s="45" t="s">
        <v>64</v>
      </c>
      <c r="C27" s="44" t="s">
        <v>1003</v>
      </c>
      <c r="D27" s="44" t="s">
        <v>4</v>
      </c>
      <c r="E27" s="44" t="s">
        <v>638</v>
      </c>
      <c r="F27" s="44" t="s">
        <v>632</v>
      </c>
      <c r="G27" s="47">
        <v>33578</v>
      </c>
      <c r="H27" s="47">
        <v>33893</v>
      </c>
      <c r="I27" s="44">
        <v>1991</v>
      </c>
      <c r="J27" s="46" t="s">
        <v>19</v>
      </c>
      <c r="K27" s="162">
        <v>6460106.25</v>
      </c>
      <c r="L27" s="46" t="s">
        <v>652</v>
      </c>
      <c r="M27" s="162" t="s">
        <v>652</v>
      </c>
      <c r="N27" s="46" t="s">
        <v>652</v>
      </c>
      <c r="O27" s="162" t="s">
        <v>652</v>
      </c>
      <c r="P27" s="45" t="s">
        <v>16</v>
      </c>
      <c r="Q27" s="44">
        <v>1</v>
      </c>
      <c r="R27" s="41">
        <v>5284813.4400000004</v>
      </c>
      <c r="S27" s="146">
        <v>90</v>
      </c>
      <c r="T27" s="41">
        <v>4756331.9000000004</v>
      </c>
      <c r="U27" s="153">
        <f t="shared" si="1"/>
        <v>-1703774.3499999996</v>
      </c>
      <c r="V27" s="154">
        <f t="shared" si="2"/>
        <v>-0.26373782164960513</v>
      </c>
      <c r="W27" s="41">
        <v>4756331.8999999994</v>
      </c>
      <c r="X27" s="41">
        <v>0</v>
      </c>
      <c r="Y27" s="41">
        <f t="shared" si="0"/>
        <v>0</v>
      </c>
    </row>
    <row r="28" spans="1:25" s="45" customFormat="1" x14ac:dyDescent="0.3">
      <c r="A28" s="44">
        <v>9120012</v>
      </c>
      <c r="B28" s="45" t="s">
        <v>65</v>
      </c>
      <c r="C28" s="44" t="s">
        <v>1003</v>
      </c>
      <c r="D28" s="44" t="s">
        <v>4</v>
      </c>
      <c r="E28" s="44" t="s">
        <v>780</v>
      </c>
      <c r="F28" s="44" t="s">
        <v>632</v>
      </c>
      <c r="G28" s="47">
        <v>33602</v>
      </c>
      <c r="H28" s="47">
        <v>34474</v>
      </c>
      <c r="I28" s="44">
        <v>1991</v>
      </c>
      <c r="J28" s="46" t="s">
        <v>66</v>
      </c>
      <c r="K28" s="162">
        <v>17174334.859999999</v>
      </c>
      <c r="L28" s="46" t="s">
        <v>652</v>
      </c>
      <c r="M28" s="162" t="s">
        <v>652</v>
      </c>
      <c r="N28" s="46" t="s">
        <v>652</v>
      </c>
      <c r="O28" s="162" t="s">
        <v>652</v>
      </c>
      <c r="P28" s="45" t="s">
        <v>18</v>
      </c>
      <c r="Q28" s="44">
        <v>1</v>
      </c>
      <c r="R28" s="41">
        <v>20825065.609999999</v>
      </c>
      <c r="S28" s="146">
        <v>82</v>
      </c>
      <c r="T28" s="41">
        <v>17076553.800000001</v>
      </c>
      <c r="U28" s="153">
        <f t="shared" si="1"/>
        <v>-97781.059999998659</v>
      </c>
      <c r="V28" s="154">
        <f t="shared" si="2"/>
        <v>-5.6934408695928918E-3</v>
      </c>
      <c r="W28" s="41">
        <v>17076553.800000001</v>
      </c>
      <c r="X28" s="41">
        <v>0</v>
      </c>
      <c r="Y28" s="41">
        <f t="shared" si="0"/>
        <v>0</v>
      </c>
    </row>
    <row r="29" spans="1:25" s="45" customFormat="1" x14ac:dyDescent="0.3">
      <c r="A29" s="44">
        <v>9120013</v>
      </c>
      <c r="B29" s="45" t="s">
        <v>67</v>
      </c>
      <c r="C29" s="44" t="s">
        <v>1003</v>
      </c>
      <c r="D29" s="44" t="s">
        <v>4</v>
      </c>
      <c r="E29" s="44" t="s">
        <v>854</v>
      </c>
      <c r="F29" s="44" t="s">
        <v>694</v>
      </c>
      <c r="G29" s="47">
        <v>33584</v>
      </c>
      <c r="H29" s="47">
        <v>33689</v>
      </c>
      <c r="I29" s="44">
        <v>1991</v>
      </c>
      <c r="J29" s="46" t="s">
        <v>12</v>
      </c>
      <c r="K29" s="162">
        <v>175265.8</v>
      </c>
      <c r="L29" s="46" t="s">
        <v>652</v>
      </c>
      <c r="M29" s="162" t="s">
        <v>652</v>
      </c>
      <c r="N29" s="46" t="s">
        <v>652</v>
      </c>
      <c r="O29" s="162" t="s">
        <v>652</v>
      </c>
      <c r="P29" s="45" t="s">
        <v>68</v>
      </c>
      <c r="Q29" s="44">
        <v>1</v>
      </c>
      <c r="R29" s="41">
        <v>250379.72</v>
      </c>
      <c r="S29" s="146">
        <v>70</v>
      </c>
      <c r="T29" s="41">
        <v>174632.82</v>
      </c>
      <c r="U29" s="153">
        <f t="shared" si="1"/>
        <v>-632.97999999998137</v>
      </c>
      <c r="V29" s="154">
        <f t="shared" si="2"/>
        <v>-3.6115431533133568E-3</v>
      </c>
      <c r="W29" s="41">
        <v>174632.82</v>
      </c>
      <c r="X29" s="41">
        <v>0</v>
      </c>
      <c r="Y29" s="41">
        <f t="shared" si="0"/>
        <v>0</v>
      </c>
    </row>
    <row r="30" spans="1:25" s="45" customFormat="1" x14ac:dyDescent="0.3">
      <c r="A30" s="44">
        <v>9220003</v>
      </c>
      <c r="B30" s="45" t="s">
        <v>69</v>
      </c>
      <c r="C30" s="44" t="s">
        <v>1003</v>
      </c>
      <c r="D30" s="44" t="s">
        <v>4</v>
      </c>
      <c r="E30" s="44" t="s">
        <v>779</v>
      </c>
      <c r="F30" s="44" t="s">
        <v>694</v>
      </c>
      <c r="G30" s="47">
        <v>33658</v>
      </c>
      <c r="H30" s="47">
        <v>34053</v>
      </c>
      <c r="I30" s="44">
        <v>1991</v>
      </c>
      <c r="J30" s="46" t="s">
        <v>33</v>
      </c>
      <c r="K30" s="162">
        <v>198396.84</v>
      </c>
      <c r="L30" s="46" t="s">
        <v>652</v>
      </c>
      <c r="M30" s="162" t="s">
        <v>652</v>
      </c>
      <c r="N30" s="46" t="s">
        <v>652</v>
      </c>
      <c r="O30" s="162" t="s">
        <v>652</v>
      </c>
      <c r="P30" s="45" t="s">
        <v>70</v>
      </c>
      <c r="Q30" s="44">
        <v>1</v>
      </c>
      <c r="R30" s="41">
        <v>347004.25</v>
      </c>
      <c r="S30" s="146">
        <v>50</v>
      </c>
      <c r="T30" s="41">
        <v>173502.13</v>
      </c>
      <c r="U30" s="153">
        <f t="shared" si="1"/>
        <v>-24894.709999999992</v>
      </c>
      <c r="V30" s="154">
        <f t="shared" si="2"/>
        <v>-0.12547936751411959</v>
      </c>
      <c r="W30" s="41">
        <v>173502.13</v>
      </c>
      <c r="X30" s="41">
        <v>0</v>
      </c>
      <c r="Y30" s="41">
        <f t="shared" si="0"/>
        <v>0</v>
      </c>
    </row>
    <row r="31" spans="1:25" s="45" customFormat="1" x14ac:dyDescent="0.3">
      <c r="A31" s="44">
        <v>9220005</v>
      </c>
      <c r="B31" s="45" t="s">
        <v>71</v>
      </c>
      <c r="C31" s="44" t="s">
        <v>1003</v>
      </c>
      <c r="D31" s="44" t="s">
        <v>4</v>
      </c>
      <c r="E31" s="44" t="s">
        <v>778</v>
      </c>
      <c r="F31" s="44" t="s">
        <v>632</v>
      </c>
      <c r="G31" s="47">
        <v>33711</v>
      </c>
      <c r="H31" s="47">
        <v>33945</v>
      </c>
      <c r="I31" s="44">
        <v>1991</v>
      </c>
      <c r="J31" s="46" t="s">
        <v>72</v>
      </c>
      <c r="K31" s="162">
        <v>1551128.97</v>
      </c>
      <c r="L31" s="46" t="s">
        <v>138</v>
      </c>
      <c r="M31" s="162">
        <v>2005756.41</v>
      </c>
      <c r="N31" s="46" t="s">
        <v>652</v>
      </c>
      <c r="O31" s="162" t="s">
        <v>652</v>
      </c>
      <c r="P31" s="45" t="s">
        <v>73</v>
      </c>
      <c r="Q31" s="44">
        <v>1</v>
      </c>
      <c r="R31" s="41">
        <v>3102126.03</v>
      </c>
      <c r="S31" s="146">
        <v>66.3</v>
      </c>
      <c r="T31" s="41">
        <v>2027073.38</v>
      </c>
      <c r="U31" s="153">
        <f>T31-M31</f>
        <v>21316.969999999972</v>
      </c>
      <c r="V31" s="154">
        <f>T31/M31-1</f>
        <v>1.0627895737349347E-2</v>
      </c>
      <c r="W31" s="41">
        <v>2027073.3799999997</v>
      </c>
      <c r="X31" s="41">
        <v>0</v>
      </c>
      <c r="Y31" s="41">
        <f t="shared" si="0"/>
        <v>0</v>
      </c>
    </row>
    <row r="32" spans="1:25" s="45" customFormat="1" x14ac:dyDescent="0.3">
      <c r="A32" s="44">
        <v>9220006</v>
      </c>
      <c r="B32" s="45" t="s">
        <v>74</v>
      </c>
      <c r="C32" s="44" t="s">
        <v>1003</v>
      </c>
      <c r="D32" s="44" t="s">
        <v>4</v>
      </c>
      <c r="E32" s="44" t="s">
        <v>777</v>
      </c>
      <c r="F32" s="44" t="s">
        <v>632</v>
      </c>
      <c r="G32" s="47">
        <v>33717</v>
      </c>
      <c r="H32" s="47">
        <v>33893</v>
      </c>
      <c r="I32" s="44">
        <v>1991</v>
      </c>
      <c r="J32" s="46" t="s">
        <v>19</v>
      </c>
      <c r="K32" s="162">
        <v>893875.86</v>
      </c>
      <c r="L32" s="46" t="s">
        <v>652</v>
      </c>
      <c r="M32" s="162" t="s">
        <v>652</v>
      </c>
      <c r="N32" s="46" t="s">
        <v>652</v>
      </c>
      <c r="O32" s="162" t="s">
        <v>652</v>
      </c>
      <c r="P32" s="45" t="s">
        <v>75</v>
      </c>
      <c r="Q32" s="44">
        <v>1</v>
      </c>
      <c r="R32" s="41">
        <v>502144.36</v>
      </c>
      <c r="S32" s="146">
        <v>100</v>
      </c>
      <c r="T32" s="41">
        <v>502144.35</v>
      </c>
      <c r="U32" s="153">
        <f t="shared" ref="U32:U38" si="3">T32-K32</f>
        <v>-391731.51</v>
      </c>
      <c r="V32" s="154">
        <f t="shared" ref="V32:V38" si="4">T32/K32-1</f>
        <v>-0.43823927631293236</v>
      </c>
      <c r="W32" s="41">
        <v>502144.35</v>
      </c>
      <c r="X32" s="41">
        <v>0</v>
      </c>
      <c r="Y32" s="41">
        <f t="shared" si="0"/>
        <v>0</v>
      </c>
    </row>
    <row r="33" spans="1:25" s="45" customFormat="1" x14ac:dyDescent="0.3">
      <c r="A33" s="44">
        <v>9220010</v>
      </c>
      <c r="B33" s="45" t="s">
        <v>76</v>
      </c>
      <c r="C33" s="44" t="s">
        <v>1003</v>
      </c>
      <c r="D33" s="44" t="s">
        <v>4</v>
      </c>
      <c r="E33" s="44" t="s">
        <v>776</v>
      </c>
      <c r="F33" s="44" t="s">
        <v>694</v>
      </c>
      <c r="G33" s="47">
        <v>33827</v>
      </c>
      <c r="H33" s="47">
        <v>35615</v>
      </c>
      <c r="I33" s="44">
        <v>1997</v>
      </c>
      <c r="J33" s="46" t="s">
        <v>77</v>
      </c>
      <c r="K33" s="162">
        <v>10246.870000000001</v>
      </c>
      <c r="L33" s="46" t="s">
        <v>652</v>
      </c>
      <c r="M33" s="162" t="s">
        <v>652</v>
      </c>
      <c r="N33" s="46" t="s">
        <v>652</v>
      </c>
      <c r="O33" s="162" t="s">
        <v>652</v>
      </c>
      <c r="P33" s="45" t="s">
        <v>78</v>
      </c>
      <c r="Q33" s="44">
        <v>1</v>
      </c>
      <c r="R33" s="41">
        <v>33744.86</v>
      </c>
      <c r="S33" s="146">
        <v>30</v>
      </c>
      <c r="T33" s="41">
        <v>10123.459999999999</v>
      </c>
      <c r="U33" s="153">
        <f t="shared" si="3"/>
        <v>-123.41000000000167</v>
      </c>
      <c r="V33" s="154">
        <f t="shared" si="4"/>
        <v>-1.2043677727930691E-2</v>
      </c>
      <c r="W33" s="41">
        <v>10123.459999999999</v>
      </c>
      <c r="X33" s="41">
        <v>0</v>
      </c>
      <c r="Y33" s="41">
        <f t="shared" si="0"/>
        <v>0</v>
      </c>
    </row>
    <row r="34" spans="1:25" s="45" customFormat="1" x14ac:dyDescent="0.3">
      <c r="A34" s="44">
        <v>9220011</v>
      </c>
      <c r="B34" s="45" t="s">
        <v>79</v>
      </c>
      <c r="C34" s="44" t="s">
        <v>1003</v>
      </c>
      <c r="D34" s="44" t="s">
        <v>4</v>
      </c>
      <c r="E34" s="44" t="s">
        <v>630</v>
      </c>
      <c r="F34" s="44" t="s">
        <v>632</v>
      </c>
      <c r="G34" s="47">
        <v>33837</v>
      </c>
      <c r="H34" s="47">
        <v>33893</v>
      </c>
      <c r="I34" s="44">
        <v>1991</v>
      </c>
      <c r="J34" s="46" t="s">
        <v>19</v>
      </c>
      <c r="K34" s="162">
        <v>1075485.27</v>
      </c>
      <c r="L34" s="46" t="s">
        <v>652</v>
      </c>
      <c r="M34" s="162" t="s">
        <v>652</v>
      </c>
      <c r="N34" s="46" t="s">
        <v>652</v>
      </c>
      <c r="O34" s="162" t="s">
        <v>652</v>
      </c>
      <c r="P34" s="45" t="s">
        <v>80</v>
      </c>
      <c r="Q34" s="44">
        <v>1</v>
      </c>
      <c r="R34" s="41">
        <v>921568.74</v>
      </c>
      <c r="S34" s="146">
        <v>80</v>
      </c>
      <c r="T34" s="41">
        <v>737255.1</v>
      </c>
      <c r="U34" s="153">
        <f t="shared" si="3"/>
        <v>-338230.17000000004</v>
      </c>
      <c r="V34" s="154">
        <f t="shared" si="4"/>
        <v>-0.31449075076593103</v>
      </c>
      <c r="W34" s="41">
        <v>737255.10000000021</v>
      </c>
      <c r="X34" s="41">
        <v>0</v>
      </c>
      <c r="Y34" s="41">
        <f t="shared" si="0"/>
        <v>0</v>
      </c>
    </row>
    <row r="35" spans="1:25" s="45" customFormat="1" x14ac:dyDescent="0.3">
      <c r="A35" s="44">
        <v>9220012</v>
      </c>
      <c r="B35" s="45" t="s">
        <v>81</v>
      </c>
      <c r="C35" s="44" t="s">
        <v>1003</v>
      </c>
      <c r="D35" s="44" t="s">
        <v>4</v>
      </c>
      <c r="E35" s="44" t="s">
        <v>775</v>
      </c>
      <c r="F35" s="44">
        <v>2</v>
      </c>
      <c r="G35" s="47">
        <v>33863</v>
      </c>
      <c r="H35" s="47">
        <v>34333</v>
      </c>
      <c r="I35" s="44">
        <v>1991</v>
      </c>
      <c r="J35" s="46" t="s">
        <v>82</v>
      </c>
      <c r="K35" s="162">
        <v>1215453.1499999999</v>
      </c>
      <c r="L35" s="46" t="s">
        <v>652</v>
      </c>
      <c r="M35" s="162" t="s">
        <v>652</v>
      </c>
      <c r="N35" s="46" t="s">
        <v>652</v>
      </c>
      <c r="O35" s="162" t="s">
        <v>652</v>
      </c>
      <c r="P35" s="45" t="s">
        <v>83</v>
      </c>
      <c r="Q35" s="44">
        <v>1</v>
      </c>
      <c r="R35" s="41">
        <v>1350479.28</v>
      </c>
      <c r="S35" s="146">
        <v>90</v>
      </c>
      <c r="T35" s="41">
        <v>1215453.1499999999</v>
      </c>
      <c r="U35" s="153">
        <f t="shared" si="3"/>
        <v>0</v>
      </c>
      <c r="V35" s="154">
        <f t="shared" si="4"/>
        <v>0</v>
      </c>
      <c r="W35" s="41">
        <v>1215453.1499999999</v>
      </c>
      <c r="X35" s="41">
        <v>0</v>
      </c>
      <c r="Y35" s="41">
        <f t="shared" si="0"/>
        <v>0</v>
      </c>
    </row>
    <row r="36" spans="1:25" s="45" customFormat="1" x14ac:dyDescent="0.3">
      <c r="A36" s="44">
        <v>9220013</v>
      </c>
      <c r="B36" s="45" t="s">
        <v>84</v>
      </c>
      <c r="C36" s="44" t="s">
        <v>1003</v>
      </c>
      <c r="D36" s="44" t="s">
        <v>4</v>
      </c>
      <c r="E36" s="44" t="s">
        <v>680</v>
      </c>
      <c r="F36" s="44">
        <v>2</v>
      </c>
      <c r="G36" s="47">
        <v>33875</v>
      </c>
      <c r="H36" s="47">
        <v>34246</v>
      </c>
      <c r="I36" s="44">
        <v>1991</v>
      </c>
      <c r="J36" s="46" t="s">
        <v>85</v>
      </c>
      <c r="K36" s="162">
        <v>50725.64</v>
      </c>
      <c r="L36" s="46" t="s">
        <v>652</v>
      </c>
      <c r="M36" s="162" t="s">
        <v>652</v>
      </c>
      <c r="N36" s="46" t="s">
        <v>652</v>
      </c>
      <c r="O36" s="162" t="s">
        <v>652</v>
      </c>
      <c r="P36" s="45" t="s">
        <v>86</v>
      </c>
      <c r="Q36" s="44">
        <v>1</v>
      </c>
      <c r="R36" s="41">
        <v>56401.82</v>
      </c>
      <c r="S36" s="146">
        <v>90</v>
      </c>
      <c r="T36" s="41">
        <v>50725.63</v>
      </c>
      <c r="U36" s="153">
        <f t="shared" si="3"/>
        <v>-1.0000000002037268E-2</v>
      </c>
      <c r="V36" s="154">
        <f t="shared" si="4"/>
        <v>-1.9713896171058565E-7</v>
      </c>
      <c r="W36" s="41">
        <v>50725.63</v>
      </c>
      <c r="X36" s="41">
        <v>0</v>
      </c>
      <c r="Y36" s="41">
        <f t="shared" si="0"/>
        <v>0</v>
      </c>
    </row>
    <row r="37" spans="1:25" s="45" customFormat="1" x14ac:dyDescent="0.3">
      <c r="A37" s="44">
        <v>9220014</v>
      </c>
      <c r="B37" s="45" t="s">
        <v>87</v>
      </c>
      <c r="C37" s="44" t="s">
        <v>1003</v>
      </c>
      <c r="D37" s="44" t="s">
        <v>4</v>
      </c>
      <c r="E37" s="44" t="s">
        <v>774</v>
      </c>
      <c r="F37" s="44">
        <v>1</v>
      </c>
      <c r="G37" s="47">
        <v>33885</v>
      </c>
      <c r="H37" s="47">
        <v>35418</v>
      </c>
      <c r="I37" s="44">
        <v>1997</v>
      </c>
      <c r="J37" s="46" t="s">
        <v>88</v>
      </c>
      <c r="K37" s="162">
        <v>508709.84</v>
      </c>
      <c r="L37" s="46" t="s">
        <v>652</v>
      </c>
      <c r="M37" s="162" t="s">
        <v>652</v>
      </c>
      <c r="N37" s="46" t="s">
        <v>652</v>
      </c>
      <c r="O37" s="162" t="s">
        <v>652</v>
      </c>
      <c r="P37" s="45" t="s">
        <v>89</v>
      </c>
      <c r="Q37" s="44">
        <v>1</v>
      </c>
      <c r="R37" s="41">
        <v>1471624.89</v>
      </c>
      <c r="S37" s="146">
        <v>34.57</v>
      </c>
      <c r="T37" s="41">
        <v>508709.84</v>
      </c>
      <c r="U37" s="153">
        <f t="shared" si="3"/>
        <v>0</v>
      </c>
      <c r="V37" s="154">
        <f t="shared" si="4"/>
        <v>0</v>
      </c>
      <c r="W37" s="41">
        <v>508709.83999999997</v>
      </c>
      <c r="X37" s="41">
        <v>0</v>
      </c>
      <c r="Y37" s="41">
        <f t="shared" si="0"/>
        <v>0</v>
      </c>
    </row>
    <row r="38" spans="1:25" s="45" customFormat="1" x14ac:dyDescent="0.3">
      <c r="A38" s="44">
        <v>9220016</v>
      </c>
      <c r="B38" s="45" t="s">
        <v>91</v>
      </c>
      <c r="C38" s="44" t="s">
        <v>1003</v>
      </c>
      <c r="D38" s="44" t="s">
        <v>4</v>
      </c>
      <c r="E38" s="44" t="s">
        <v>756</v>
      </c>
      <c r="F38" s="44" t="s">
        <v>694</v>
      </c>
      <c r="G38" s="47">
        <v>33960</v>
      </c>
      <c r="H38" s="47">
        <v>34246</v>
      </c>
      <c r="I38" s="44">
        <v>1991</v>
      </c>
      <c r="J38" s="46" t="s">
        <v>85</v>
      </c>
      <c r="K38" s="163">
        <v>1373516.57</v>
      </c>
      <c r="L38" s="46" t="s">
        <v>652</v>
      </c>
      <c r="M38" s="162" t="s">
        <v>652</v>
      </c>
      <c r="N38" s="46" t="s">
        <v>652</v>
      </c>
      <c r="O38" s="162" t="s">
        <v>652</v>
      </c>
      <c r="P38" s="45" t="s">
        <v>92</v>
      </c>
      <c r="Q38" s="44">
        <v>1</v>
      </c>
      <c r="R38" s="41">
        <v>1962166.52</v>
      </c>
      <c r="S38" s="146">
        <v>70</v>
      </c>
      <c r="T38" s="41">
        <v>1373516.57</v>
      </c>
      <c r="U38" s="153">
        <f t="shared" si="3"/>
        <v>0</v>
      </c>
      <c r="V38" s="154">
        <f t="shared" si="4"/>
        <v>0</v>
      </c>
      <c r="W38" s="41">
        <v>1373516.5699999998</v>
      </c>
      <c r="X38" s="41">
        <v>0</v>
      </c>
      <c r="Y38" s="41">
        <f t="shared" si="0"/>
        <v>0</v>
      </c>
    </row>
    <row r="39" spans="1:25" s="45" customFormat="1" x14ac:dyDescent="0.3">
      <c r="A39" s="44">
        <v>9320005</v>
      </c>
      <c r="B39" s="45" t="s">
        <v>93</v>
      </c>
      <c r="C39" s="44" t="s">
        <v>1003</v>
      </c>
      <c r="D39" s="44" t="s">
        <v>4</v>
      </c>
      <c r="E39" s="44" t="s">
        <v>773</v>
      </c>
      <c r="F39" s="44">
        <v>1</v>
      </c>
      <c r="G39" s="47">
        <v>34074</v>
      </c>
      <c r="H39" s="47">
        <v>34870</v>
      </c>
      <c r="I39" s="44">
        <v>1991</v>
      </c>
      <c r="J39" s="46" t="s">
        <v>94</v>
      </c>
      <c r="K39" s="162">
        <v>4874675.7</v>
      </c>
      <c r="L39" s="46" t="s">
        <v>166</v>
      </c>
      <c r="M39" s="162">
        <v>8422200.0999999996</v>
      </c>
      <c r="N39" s="46" t="s">
        <v>652</v>
      </c>
      <c r="O39" s="162" t="s">
        <v>652</v>
      </c>
      <c r="P39" s="45" t="s">
        <v>95</v>
      </c>
      <c r="Q39" s="44">
        <v>1</v>
      </c>
      <c r="R39" s="41">
        <v>11647256.640000001</v>
      </c>
      <c r="S39" s="146">
        <v>65</v>
      </c>
      <c r="T39" s="41">
        <v>8717657.6500000004</v>
      </c>
      <c r="U39" s="153">
        <f>T39-M39</f>
        <v>295457.55000000075</v>
      </c>
      <c r="V39" s="154">
        <f>T39/M39-1</f>
        <v>3.5080803886386125E-2</v>
      </c>
      <c r="W39" s="41">
        <v>8717657.6500000004</v>
      </c>
      <c r="X39" s="41">
        <v>0</v>
      </c>
      <c r="Y39" s="41">
        <f t="shared" si="0"/>
        <v>0</v>
      </c>
    </row>
    <row r="40" spans="1:25" s="45" customFormat="1" x14ac:dyDescent="0.3">
      <c r="A40" s="44">
        <v>9320006</v>
      </c>
      <c r="B40" s="45" t="s">
        <v>96</v>
      </c>
      <c r="C40" s="44" t="s">
        <v>1003</v>
      </c>
      <c r="D40" s="44" t="s">
        <v>4</v>
      </c>
      <c r="E40" s="44" t="s">
        <v>674</v>
      </c>
      <c r="F40" s="44" t="s">
        <v>632</v>
      </c>
      <c r="G40" s="47">
        <v>34085</v>
      </c>
      <c r="H40" s="47">
        <v>34246</v>
      </c>
      <c r="I40" s="44">
        <v>1991</v>
      </c>
      <c r="J40" s="46" t="s">
        <v>85</v>
      </c>
      <c r="K40" s="162">
        <v>3597305.29</v>
      </c>
      <c r="L40" s="46" t="s">
        <v>652</v>
      </c>
      <c r="M40" s="162" t="s">
        <v>652</v>
      </c>
      <c r="N40" s="46" t="s">
        <v>652</v>
      </c>
      <c r="O40" s="162" t="s">
        <v>652</v>
      </c>
      <c r="P40" s="45" t="s">
        <v>97</v>
      </c>
      <c r="Q40" s="44">
        <v>1</v>
      </c>
      <c r="R40" s="41">
        <v>4492277.18</v>
      </c>
      <c r="S40" s="146">
        <v>80</v>
      </c>
      <c r="T40" s="41">
        <v>3593821.7400000007</v>
      </c>
      <c r="U40" s="153">
        <f t="shared" ref="U40:U57" si="5">T40-K40</f>
        <v>-3483.5499999993481</v>
      </c>
      <c r="V40" s="154">
        <f t="shared" ref="V40:V57" si="6">T40/K40-1</f>
        <v>-9.6837763802892773E-4</v>
      </c>
      <c r="W40" s="41">
        <v>3593821.7400000007</v>
      </c>
      <c r="X40" s="41">
        <v>0</v>
      </c>
      <c r="Y40" s="41">
        <f t="shared" si="0"/>
        <v>0</v>
      </c>
    </row>
    <row r="41" spans="1:25" s="45" customFormat="1" x14ac:dyDescent="0.3">
      <c r="A41" s="44">
        <v>9320008</v>
      </c>
      <c r="B41" s="45" t="s">
        <v>98</v>
      </c>
      <c r="C41" s="44" t="s">
        <v>1003</v>
      </c>
      <c r="D41" s="44" t="s">
        <v>4</v>
      </c>
      <c r="E41" s="44" t="s">
        <v>671</v>
      </c>
      <c r="F41" s="44" t="s">
        <v>632</v>
      </c>
      <c r="G41" s="47">
        <v>34100</v>
      </c>
      <c r="H41" s="47">
        <v>34333</v>
      </c>
      <c r="I41" s="44">
        <v>1991</v>
      </c>
      <c r="J41" s="46" t="s">
        <v>82</v>
      </c>
      <c r="K41" s="162">
        <v>22968249.23</v>
      </c>
      <c r="L41" s="46" t="s">
        <v>652</v>
      </c>
      <c r="M41" s="162" t="s">
        <v>652</v>
      </c>
      <c r="N41" s="46" t="s">
        <v>652</v>
      </c>
      <c r="O41" s="162" t="s">
        <v>652</v>
      </c>
      <c r="P41" s="45" t="s">
        <v>99</v>
      </c>
      <c r="Q41" s="44">
        <v>1</v>
      </c>
      <c r="R41" s="41">
        <v>31109683.829999998</v>
      </c>
      <c r="S41" s="146">
        <v>65.7</v>
      </c>
      <c r="T41" s="41">
        <v>21171653.910000008</v>
      </c>
      <c r="U41" s="153">
        <f t="shared" si="5"/>
        <v>-1796595.3199999928</v>
      </c>
      <c r="V41" s="154">
        <f t="shared" si="6"/>
        <v>-7.8220821361227988E-2</v>
      </c>
      <c r="W41" s="41">
        <v>21171653.910000008</v>
      </c>
      <c r="X41" s="41">
        <v>0</v>
      </c>
      <c r="Y41" s="41">
        <f t="shared" si="0"/>
        <v>0</v>
      </c>
    </row>
    <row r="42" spans="1:25" s="45" customFormat="1" x14ac:dyDescent="0.3">
      <c r="A42" s="44">
        <v>9320010</v>
      </c>
      <c r="B42" s="45" t="s">
        <v>100</v>
      </c>
      <c r="C42" s="44" t="s">
        <v>1003</v>
      </c>
      <c r="D42" s="44" t="s">
        <v>4</v>
      </c>
      <c r="E42" s="44" t="s">
        <v>772</v>
      </c>
      <c r="F42" s="44" t="s">
        <v>694</v>
      </c>
      <c r="G42" s="47">
        <v>34075</v>
      </c>
      <c r="H42" s="47">
        <v>34333</v>
      </c>
      <c r="I42" s="44">
        <v>1991</v>
      </c>
      <c r="J42" s="46" t="s">
        <v>82</v>
      </c>
      <c r="K42" s="162">
        <v>63007.35</v>
      </c>
      <c r="L42" s="46" t="s">
        <v>652</v>
      </c>
      <c r="M42" s="162" t="s">
        <v>652</v>
      </c>
      <c r="N42" s="46" t="s">
        <v>652</v>
      </c>
      <c r="O42" s="162" t="s">
        <v>652</v>
      </c>
      <c r="P42" s="45" t="s">
        <v>101</v>
      </c>
      <c r="Q42" s="44">
        <v>1</v>
      </c>
      <c r="R42" s="41">
        <v>57083.93</v>
      </c>
      <c r="S42" s="146">
        <v>90</v>
      </c>
      <c r="T42" s="41">
        <v>51375.55</v>
      </c>
      <c r="U42" s="153">
        <f t="shared" si="5"/>
        <v>-11631.799999999996</v>
      </c>
      <c r="V42" s="154">
        <f t="shared" si="6"/>
        <v>-0.18461020817412566</v>
      </c>
      <c r="W42" s="41">
        <v>51375.549999999996</v>
      </c>
      <c r="X42" s="41">
        <v>0</v>
      </c>
      <c r="Y42" s="41">
        <f t="shared" si="0"/>
        <v>0</v>
      </c>
    </row>
    <row r="43" spans="1:25" s="45" customFormat="1" x14ac:dyDescent="0.3">
      <c r="A43" s="44">
        <v>9320018</v>
      </c>
      <c r="B43" s="45" t="s">
        <v>104</v>
      </c>
      <c r="C43" s="44" t="s">
        <v>1003</v>
      </c>
      <c r="D43" s="44" t="s">
        <v>4</v>
      </c>
      <c r="E43" s="44" t="s">
        <v>766</v>
      </c>
      <c r="F43" s="44" t="s">
        <v>694</v>
      </c>
      <c r="G43" s="47">
        <v>34176</v>
      </c>
      <c r="H43" s="47">
        <v>34333</v>
      </c>
      <c r="I43" s="44">
        <v>1991</v>
      </c>
      <c r="J43" s="46" t="s">
        <v>82</v>
      </c>
      <c r="K43" s="162">
        <v>194036.47</v>
      </c>
      <c r="L43" s="46" t="s">
        <v>652</v>
      </c>
      <c r="M43" s="162" t="s">
        <v>652</v>
      </c>
      <c r="N43" s="46" t="s">
        <v>652</v>
      </c>
      <c r="O43" s="162" t="s">
        <v>652</v>
      </c>
      <c r="P43" s="45" t="s">
        <v>793</v>
      </c>
      <c r="Q43" s="44">
        <v>1</v>
      </c>
      <c r="R43" s="41">
        <v>215576.7</v>
      </c>
      <c r="S43" s="146">
        <v>90</v>
      </c>
      <c r="T43" s="41">
        <v>194036.47</v>
      </c>
      <c r="U43" s="153">
        <f t="shared" si="5"/>
        <v>0</v>
      </c>
      <c r="V43" s="154">
        <f t="shared" si="6"/>
        <v>0</v>
      </c>
      <c r="W43" s="41">
        <v>194036.47</v>
      </c>
      <c r="X43" s="41">
        <v>0</v>
      </c>
      <c r="Y43" s="41">
        <f t="shared" si="0"/>
        <v>0</v>
      </c>
    </row>
    <row r="44" spans="1:25" s="45" customFormat="1" x14ac:dyDescent="0.3">
      <c r="A44" s="44">
        <v>9320019</v>
      </c>
      <c r="B44" s="45" t="s">
        <v>105</v>
      </c>
      <c r="C44" s="44" t="s">
        <v>1003</v>
      </c>
      <c r="D44" s="44" t="s">
        <v>4</v>
      </c>
      <c r="E44" s="44" t="s">
        <v>771</v>
      </c>
      <c r="F44" s="44" t="s">
        <v>632</v>
      </c>
      <c r="G44" s="47">
        <v>34180</v>
      </c>
      <c r="H44" s="47">
        <v>34474</v>
      </c>
      <c r="I44" s="44">
        <v>1991</v>
      </c>
      <c r="J44" s="46" t="s">
        <v>66</v>
      </c>
      <c r="K44" s="162">
        <v>2443842.0699999998</v>
      </c>
      <c r="L44" s="46" t="s">
        <v>652</v>
      </c>
      <c r="M44" s="162" t="s">
        <v>652</v>
      </c>
      <c r="N44" s="46" t="s">
        <v>652</v>
      </c>
      <c r="O44" s="162" t="s">
        <v>652</v>
      </c>
      <c r="P44" s="45" t="s">
        <v>106</v>
      </c>
      <c r="Q44" s="44">
        <v>1</v>
      </c>
      <c r="R44" s="41">
        <v>2617609</v>
      </c>
      <c r="S44" s="146">
        <v>93</v>
      </c>
      <c r="T44" s="41">
        <v>1745519</v>
      </c>
      <c r="U44" s="153">
        <f t="shared" si="5"/>
        <v>-698323.06999999983</v>
      </c>
      <c r="V44" s="154">
        <f t="shared" si="6"/>
        <v>-0.28574803526481563</v>
      </c>
      <c r="W44" s="41">
        <v>1745519</v>
      </c>
      <c r="X44" s="41">
        <v>0</v>
      </c>
      <c r="Y44" s="41">
        <f t="shared" si="0"/>
        <v>0</v>
      </c>
    </row>
    <row r="45" spans="1:25" s="45" customFormat="1" x14ac:dyDescent="0.3">
      <c r="A45" s="44">
        <v>9320020</v>
      </c>
      <c r="B45" s="45" t="s">
        <v>107</v>
      </c>
      <c r="C45" s="44" t="s">
        <v>1003</v>
      </c>
      <c r="D45" s="44" t="s">
        <v>4</v>
      </c>
      <c r="E45" s="44" t="s">
        <v>855</v>
      </c>
      <c r="F45" s="155" t="s">
        <v>856</v>
      </c>
      <c r="G45" s="47">
        <v>34191</v>
      </c>
      <c r="H45" s="47">
        <v>34870</v>
      </c>
      <c r="I45" s="44">
        <v>1991</v>
      </c>
      <c r="J45" s="46" t="s">
        <v>94</v>
      </c>
      <c r="K45" s="162">
        <v>1473732.4</v>
      </c>
      <c r="L45" s="46" t="s">
        <v>652</v>
      </c>
      <c r="M45" s="162" t="s">
        <v>652</v>
      </c>
      <c r="N45" s="46" t="s">
        <v>652</v>
      </c>
      <c r="O45" s="162" t="s">
        <v>652</v>
      </c>
      <c r="P45" s="45" t="s">
        <v>108</v>
      </c>
      <c r="Q45" s="44">
        <v>1</v>
      </c>
      <c r="R45" s="41">
        <v>1206982.9099999999</v>
      </c>
      <c r="S45" s="146">
        <v>93.3</v>
      </c>
      <c r="T45" s="41">
        <v>1126115.06</v>
      </c>
      <c r="U45" s="153">
        <f t="shared" si="5"/>
        <v>-347617.33999999985</v>
      </c>
      <c r="V45" s="154">
        <f t="shared" si="6"/>
        <v>-0.23587548187174268</v>
      </c>
      <c r="W45" s="41">
        <v>1126115.0599999998</v>
      </c>
      <c r="X45" s="41">
        <v>0</v>
      </c>
      <c r="Y45" s="41">
        <f t="shared" si="0"/>
        <v>0</v>
      </c>
    </row>
    <row r="46" spans="1:25" s="45" customFormat="1" x14ac:dyDescent="0.3">
      <c r="A46" s="44">
        <v>9320021</v>
      </c>
      <c r="B46" s="45" t="s">
        <v>109</v>
      </c>
      <c r="C46" s="44" t="s">
        <v>1003</v>
      </c>
      <c r="D46" s="44" t="s">
        <v>4</v>
      </c>
      <c r="E46" s="44" t="s">
        <v>763</v>
      </c>
      <c r="F46" s="44" t="s">
        <v>694</v>
      </c>
      <c r="G46" s="47">
        <v>34205</v>
      </c>
      <c r="H46" s="47">
        <v>34246</v>
      </c>
      <c r="I46" s="44">
        <v>1991</v>
      </c>
      <c r="J46" s="46" t="s">
        <v>85</v>
      </c>
      <c r="K46" s="162">
        <v>176158.95</v>
      </c>
      <c r="L46" s="46" t="s">
        <v>652</v>
      </c>
      <c r="M46" s="162" t="s">
        <v>652</v>
      </c>
      <c r="N46" s="46" t="s">
        <v>652</v>
      </c>
      <c r="O46" s="162" t="s">
        <v>652</v>
      </c>
      <c r="P46" s="45" t="s">
        <v>110</v>
      </c>
      <c r="Q46" s="44">
        <v>1</v>
      </c>
      <c r="R46" s="41">
        <v>207262.92</v>
      </c>
      <c r="S46" s="146">
        <v>85</v>
      </c>
      <c r="T46" s="41">
        <v>176158.95</v>
      </c>
      <c r="U46" s="153">
        <f t="shared" si="5"/>
        <v>0</v>
      </c>
      <c r="V46" s="154">
        <f t="shared" si="6"/>
        <v>0</v>
      </c>
      <c r="W46" s="41">
        <v>176158.95</v>
      </c>
      <c r="X46" s="41">
        <v>0</v>
      </c>
      <c r="Y46" s="41">
        <f t="shared" si="0"/>
        <v>0</v>
      </c>
    </row>
    <row r="47" spans="1:25" s="45" customFormat="1" x14ac:dyDescent="0.3">
      <c r="A47" s="44">
        <v>9320022</v>
      </c>
      <c r="B47" s="45" t="s">
        <v>111</v>
      </c>
      <c r="C47" s="44" t="s">
        <v>1002</v>
      </c>
      <c r="D47" s="44" t="s">
        <v>4</v>
      </c>
      <c r="E47" s="44" t="s">
        <v>655</v>
      </c>
      <c r="F47" s="44" t="s">
        <v>652</v>
      </c>
      <c r="G47" s="47">
        <v>34211</v>
      </c>
      <c r="H47" s="47">
        <v>34246</v>
      </c>
      <c r="I47" s="44" t="s">
        <v>652</v>
      </c>
      <c r="J47" s="46" t="s">
        <v>85</v>
      </c>
      <c r="K47" s="162">
        <v>14534.57</v>
      </c>
      <c r="L47" s="46" t="s">
        <v>652</v>
      </c>
      <c r="M47" s="162" t="s">
        <v>652</v>
      </c>
      <c r="N47" s="46" t="s">
        <v>652</v>
      </c>
      <c r="O47" s="162" t="s">
        <v>652</v>
      </c>
      <c r="P47" s="45" t="s">
        <v>112</v>
      </c>
      <c r="Q47" s="44">
        <v>1</v>
      </c>
      <c r="R47" s="41">
        <v>22870.14</v>
      </c>
      <c r="S47" s="146">
        <v>63.5</v>
      </c>
      <c r="T47" s="41">
        <v>14534.57</v>
      </c>
      <c r="U47" s="153">
        <f t="shared" si="5"/>
        <v>0</v>
      </c>
      <c r="V47" s="154">
        <f t="shared" si="6"/>
        <v>0</v>
      </c>
      <c r="W47" s="41">
        <v>14534.57</v>
      </c>
      <c r="X47" s="41">
        <v>0</v>
      </c>
      <c r="Y47" s="41">
        <f t="shared" si="0"/>
        <v>0</v>
      </c>
    </row>
    <row r="48" spans="1:25" s="45" customFormat="1" x14ac:dyDescent="0.3">
      <c r="A48" s="44">
        <v>9320023</v>
      </c>
      <c r="B48" s="45" t="s">
        <v>113</v>
      </c>
      <c r="C48" s="44" t="s">
        <v>1003</v>
      </c>
      <c r="D48" s="44" t="s">
        <v>4</v>
      </c>
      <c r="E48" s="44" t="s">
        <v>770</v>
      </c>
      <c r="F48" s="44" t="s">
        <v>694</v>
      </c>
      <c r="G48" s="47">
        <v>34221</v>
      </c>
      <c r="H48" s="47">
        <v>35185</v>
      </c>
      <c r="I48" s="44">
        <v>1991</v>
      </c>
      <c r="J48" s="46" t="s">
        <v>114</v>
      </c>
      <c r="K48" s="162">
        <v>198542.18</v>
      </c>
      <c r="L48" s="46" t="s">
        <v>652</v>
      </c>
      <c r="M48" s="162" t="s">
        <v>652</v>
      </c>
      <c r="N48" s="46" t="s">
        <v>652</v>
      </c>
      <c r="O48" s="162" t="s">
        <v>652</v>
      </c>
      <c r="P48" s="45" t="s">
        <v>8</v>
      </c>
      <c r="Q48" s="44">
        <v>1</v>
      </c>
      <c r="R48" s="41">
        <v>661850.54</v>
      </c>
      <c r="S48" s="146">
        <v>30</v>
      </c>
      <c r="T48" s="41">
        <v>198542.18</v>
      </c>
      <c r="U48" s="153">
        <f t="shared" si="5"/>
        <v>0</v>
      </c>
      <c r="V48" s="154">
        <f t="shared" si="6"/>
        <v>0</v>
      </c>
      <c r="W48" s="41">
        <v>198542.18</v>
      </c>
      <c r="X48" s="41">
        <v>0</v>
      </c>
      <c r="Y48" s="41">
        <f t="shared" si="0"/>
        <v>0</v>
      </c>
    </row>
    <row r="49" spans="1:25" s="45" customFormat="1" x14ac:dyDescent="0.3">
      <c r="A49" s="44">
        <v>9320024</v>
      </c>
      <c r="B49" s="45" t="s">
        <v>115</v>
      </c>
      <c r="C49" s="44" t="s">
        <v>1003</v>
      </c>
      <c r="D49" s="44" t="s">
        <v>4</v>
      </c>
      <c r="E49" s="44" t="s">
        <v>769</v>
      </c>
      <c r="F49" s="44" t="s">
        <v>694</v>
      </c>
      <c r="G49" s="47">
        <v>34241</v>
      </c>
      <c r="H49" s="47">
        <v>34626</v>
      </c>
      <c r="I49" s="44">
        <v>1991</v>
      </c>
      <c r="J49" s="46" t="s">
        <v>35</v>
      </c>
      <c r="K49" s="163">
        <v>327027.75</v>
      </c>
      <c r="L49" s="46" t="s">
        <v>652</v>
      </c>
      <c r="M49" s="162" t="s">
        <v>652</v>
      </c>
      <c r="N49" s="46" t="s">
        <v>652</v>
      </c>
      <c r="O49" s="162" t="s">
        <v>652</v>
      </c>
      <c r="P49" s="45" t="s">
        <v>116</v>
      </c>
      <c r="Q49" s="44">
        <v>1</v>
      </c>
      <c r="R49" s="41">
        <v>654055.51</v>
      </c>
      <c r="S49" s="146">
        <v>50</v>
      </c>
      <c r="T49" s="41">
        <v>230917.83</v>
      </c>
      <c r="U49" s="153">
        <f t="shared" si="5"/>
        <v>-96109.920000000013</v>
      </c>
      <c r="V49" s="154">
        <f t="shared" si="6"/>
        <v>-0.29388918830282751</v>
      </c>
      <c r="W49" s="41">
        <v>230917.83</v>
      </c>
      <c r="X49" s="41">
        <v>0</v>
      </c>
      <c r="Y49" s="41">
        <f t="shared" si="0"/>
        <v>0</v>
      </c>
    </row>
    <row r="50" spans="1:25" s="45" customFormat="1" x14ac:dyDescent="0.3">
      <c r="A50" s="44">
        <v>9320027</v>
      </c>
      <c r="B50" s="45" t="s">
        <v>118</v>
      </c>
      <c r="C50" s="44" t="s">
        <v>1002</v>
      </c>
      <c r="D50" s="44" t="s">
        <v>4</v>
      </c>
      <c r="E50" s="44" t="s">
        <v>655</v>
      </c>
      <c r="F50" s="44" t="s">
        <v>652</v>
      </c>
      <c r="G50" s="47">
        <v>34283</v>
      </c>
      <c r="H50" s="47">
        <v>34474</v>
      </c>
      <c r="I50" s="44" t="s">
        <v>652</v>
      </c>
      <c r="J50" s="46" t="s">
        <v>66</v>
      </c>
      <c r="K50" s="162">
        <v>21729.18</v>
      </c>
      <c r="L50" s="46" t="s">
        <v>652</v>
      </c>
      <c r="M50" s="162" t="s">
        <v>652</v>
      </c>
      <c r="N50" s="46" t="s">
        <v>652</v>
      </c>
      <c r="O50" s="162" t="s">
        <v>652</v>
      </c>
      <c r="P50" s="45" t="s">
        <v>119</v>
      </c>
      <c r="Q50" s="44">
        <v>1</v>
      </c>
      <c r="R50" s="41">
        <v>37717.199999999997</v>
      </c>
      <c r="S50" s="146">
        <v>57.6</v>
      </c>
      <c r="T50" s="41">
        <v>21729.18</v>
      </c>
      <c r="U50" s="153">
        <f t="shared" si="5"/>
        <v>0</v>
      </c>
      <c r="V50" s="154">
        <f t="shared" si="6"/>
        <v>0</v>
      </c>
      <c r="W50" s="41">
        <v>21729.18</v>
      </c>
      <c r="X50" s="41">
        <v>0</v>
      </c>
      <c r="Y50" s="41">
        <f t="shared" si="0"/>
        <v>0</v>
      </c>
    </row>
    <row r="51" spans="1:25" s="45" customFormat="1" x14ac:dyDescent="0.3">
      <c r="A51" s="44">
        <v>9320030</v>
      </c>
      <c r="B51" s="45" t="s">
        <v>121</v>
      </c>
      <c r="C51" s="44" t="s">
        <v>1003</v>
      </c>
      <c r="D51" s="44" t="s">
        <v>4</v>
      </c>
      <c r="E51" s="44" t="s">
        <v>636</v>
      </c>
      <c r="F51" s="44" t="s">
        <v>632</v>
      </c>
      <c r="G51" s="47">
        <v>34303</v>
      </c>
      <c r="H51" s="47">
        <v>35522</v>
      </c>
      <c r="I51" s="44">
        <v>1997</v>
      </c>
      <c r="J51" s="46" t="s">
        <v>56</v>
      </c>
      <c r="K51" s="162">
        <v>4007688.79</v>
      </c>
      <c r="L51" s="46" t="s">
        <v>652</v>
      </c>
      <c r="M51" s="162" t="s">
        <v>652</v>
      </c>
      <c r="N51" s="46" t="s">
        <v>652</v>
      </c>
      <c r="O51" s="162" t="s">
        <v>652</v>
      </c>
      <c r="P51" s="45" t="s">
        <v>16</v>
      </c>
      <c r="Q51" s="44">
        <v>1</v>
      </c>
      <c r="R51" s="41">
        <v>5535705.3300000001</v>
      </c>
      <c r="S51" s="146">
        <v>60</v>
      </c>
      <c r="T51" s="41">
        <v>3321423.2</v>
      </c>
      <c r="U51" s="153">
        <f t="shared" si="5"/>
        <v>-686265.58999999985</v>
      </c>
      <c r="V51" s="154">
        <f t="shared" si="6"/>
        <v>-0.17123724569441923</v>
      </c>
      <c r="W51" s="41">
        <v>3321423.1999999997</v>
      </c>
      <c r="X51" s="41">
        <v>0</v>
      </c>
      <c r="Y51" s="41">
        <f t="shared" si="0"/>
        <v>0</v>
      </c>
    </row>
    <row r="52" spans="1:25" s="45" customFormat="1" x14ac:dyDescent="0.3">
      <c r="A52" s="44">
        <v>9420001</v>
      </c>
      <c r="B52" s="45" t="s">
        <v>122</v>
      </c>
      <c r="C52" s="44" t="s">
        <v>1003</v>
      </c>
      <c r="D52" s="44" t="s">
        <v>4</v>
      </c>
      <c r="E52" s="44" t="s">
        <v>659</v>
      </c>
      <c r="F52" s="44">
        <v>2</v>
      </c>
      <c r="G52" s="47">
        <v>34339</v>
      </c>
      <c r="H52" s="47">
        <v>35185</v>
      </c>
      <c r="I52" s="44">
        <v>1991</v>
      </c>
      <c r="J52" s="46" t="s">
        <v>114</v>
      </c>
      <c r="K52" s="162">
        <v>7282399.3700000001</v>
      </c>
      <c r="L52" s="46" t="s">
        <v>652</v>
      </c>
      <c r="M52" s="162" t="s">
        <v>652</v>
      </c>
      <c r="N52" s="46" t="s">
        <v>652</v>
      </c>
      <c r="O52" s="162" t="s">
        <v>652</v>
      </c>
      <c r="P52" s="45" t="s">
        <v>123</v>
      </c>
      <c r="Q52" s="44">
        <v>1</v>
      </c>
      <c r="R52" s="41">
        <v>11369244.25</v>
      </c>
      <c r="S52" s="146">
        <v>61.24</v>
      </c>
      <c r="T52" s="41">
        <v>6811972.5899999999</v>
      </c>
      <c r="U52" s="153">
        <f t="shared" si="5"/>
        <v>-470426.78000000026</v>
      </c>
      <c r="V52" s="154">
        <f t="shared" si="6"/>
        <v>-6.459777280794754E-2</v>
      </c>
      <c r="W52" s="41">
        <v>6811972.5899999999</v>
      </c>
      <c r="X52" s="41">
        <v>0</v>
      </c>
      <c r="Y52" s="41">
        <f t="shared" si="0"/>
        <v>0</v>
      </c>
    </row>
    <row r="53" spans="1:25" s="45" customFormat="1" x14ac:dyDescent="0.3">
      <c r="A53" s="44">
        <v>9420006</v>
      </c>
      <c r="B53" s="45" t="s">
        <v>126</v>
      </c>
      <c r="C53" s="44" t="s">
        <v>1003</v>
      </c>
      <c r="D53" s="44" t="s">
        <v>4</v>
      </c>
      <c r="E53" s="44" t="s">
        <v>768</v>
      </c>
      <c r="F53" s="44" t="s">
        <v>632</v>
      </c>
      <c r="G53" s="47">
        <v>34389</v>
      </c>
      <c r="H53" s="47">
        <v>35884</v>
      </c>
      <c r="I53" s="44">
        <v>1997</v>
      </c>
      <c r="J53" s="46" t="s">
        <v>127</v>
      </c>
      <c r="K53" s="162">
        <v>153048.99</v>
      </c>
      <c r="L53" s="46" t="s">
        <v>652</v>
      </c>
      <c r="M53" s="162" t="s">
        <v>652</v>
      </c>
      <c r="N53" s="46" t="s">
        <v>652</v>
      </c>
      <c r="O53" s="162" t="s">
        <v>652</v>
      </c>
      <c r="P53" s="45" t="s">
        <v>128</v>
      </c>
      <c r="Q53" s="44">
        <v>1</v>
      </c>
      <c r="R53" s="41">
        <v>175060.86</v>
      </c>
      <c r="S53" s="146">
        <v>55</v>
      </c>
      <c r="T53" s="41">
        <v>96283.48</v>
      </c>
      <c r="U53" s="153">
        <f t="shared" si="5"/>
        <v>-56765.509999999995</v>
      </c>
      <c r="V53" s="154">
        <f t="shared" si="6"/>
        <v>-0.37089764525724733</v>
      </c>
      <c r="W53" s="41">
        <v>96283.48000000001</v>
      </c>
      <c r="X53" s="41">
        <v>0</v>
      </c>
      <c r="Y53" s="41">
        <f t="shared" si="0"/>
        <v>0</v>
      </c>
    </row>
    <row r="54" spans="1:25" s="45" customFormat="1" x14ac:dyDescent="0.3">
      <c r="A54" s="44">
        <v>9420007</v>
      </c>
      <c r="B54" s="45" t="s">
        <v>129</v>
      </c>
      <c r="C54" s="44" t="s">
        <v>1003</v>
      </c>
      <c r="D54" s="44" t="s">
        <v>4</v>
      </c>
      <c r="E54" s="44" t="s">
        <v>767</v>
      </c>
      <c r="F54" s="44" t="s">
        <v>632</v>
      </c>
      <c r="G54" s="47">
        <v>34396</v>
      </c>
      <c r="H54" s="47">
        <v>37070</v>
      </c>
      <c r="I54" s="44">
        <v>1997</v>
      </c>
      <c r="J54" s="46" t="s">
        <v>43</v>
      </c>
      <c r="K54" s="162">
        <v>1694003.76</v>
      </c>
      <c r="L54" s="46" t="s">
        <v>652</v>
      </c>
      <c r="M54" s="162" t="s">
        <v>652</v>
      </c>
      <c r="N54" s="46" t="s">
        <v>652</v>
      </c>
      <c r="O54" s="162" t="s">
        <v>652</v>
      </c>
      <c r="P54" s="45" t="s">
        <v>44</v>
      </c>
      <c r="Q54" s="44">
        <v>1</v>
      </c>
      <c r="R54" s="41">
        <v>5646679.21</v>
      </c>
      <c r="S54" s="146">
        <v>30</v>
      </c>
      <c r="T54" s="41">
        <v>1694003.76</v>
      </c>
      <c r="U54" s="153">
        <f t="shared" si="5"/>
        <v>0</v>
      </c>
      <c r="V54" s="154">
        <f t="shared" si="6"/>
        <v>0</v>
      </c>
      <c r="W54" s="41">
        <v>1694003.76</v>
      </c>
      <c r="X54" s="41">
        <v>0</v>
      </c>
      <c r="Y54" s="41">
        <f t="shared" si="0"/>
        <v>0</v>
      </c>
    </row>
    <row r="55" spans="1:25" s="45" customFormat="1" x14ac:dyDescent="0.3">
      <c r="A55" s="44">
        <v>9420008</v>
      </c>
      <c r="B55" s="45" t="s">
        <v>130</v>
      </c>
      <c r="C55" s="44" t="s">
        <v>1003</v>
      </c>
      <c r="D55" s="44" t="s">
        <v>4</v>
      </c>
      <c r="E55" s="44" t="s">
        <v>672</v>
      </c>
      <c r="F55" s="44" t="s">
        <v>632</v>
      </c>
      <c r="G55" s="47">
        <v>34401</v>
      </c>
      <c r="H55" s="47">
        <v>34626</v>
      </c>
      <c r="I55" s="44">
        <v>1991</v>
      </c>
      <c r="J55" s="46" t="s">
        <v>35</v>
      </c>
      <c r="K55" s="162">
        <v>1377876.94</v>
      </c>
      <c r="L55" s="46" t="s">
        <v>652</v>
      </c>
      <c r="M55" s="162" t="s">
        <v>652</v>
      </c>
      <c r="N55" s="46" t="s">
        <v>652</v>
      </c>
      <c r="O55" s="162" t="s">
        <v>652</v>
      </c>
      <c r="P55" s="45" t="s">
        <v>16</v>
      </c>
      <c r="Q55" s="44">
        <v>1</v>
      </c>
      <c r="R55" s="41">
        <v>828697</v>
      </c>
      <c r="S55" s="146">
        <v>100</v>
      </c>
      <c r="T55" s="41">
        <v>828697</v>
      </c>
      <c r="U55" s="153">
        <f t="shared" si="5"/>
        <v>-549179.93999999994</v>
      </c>
      <c r="V55" s="154">
        <f t="shared" si="6"/>
        <v>-0.39856965746157269</v>
      </c>
      <c r="W55" s="41">
        <v>828697</v>
      </c>
      <c r="X55" s="41">
        <v>0</v>
      </c>
      <c r="Y55" s="41">
        <f t="shared" si="0"/>
        <v>0</v>
      </c>
    </row>
    <row r="56" spans="1:25" s="45" customFormat="1" x14ac:dyDescent="0.3">
      <c r="A56" s="44">
        <v>9420010</v>
      </c>
      <c r="B56" s="45" t="s">
        <v>131</v>
      </c>
      <c r="C56" s="44" t="s">
        <v>1003</v>
      </c>
      <c r="D56" s="44" t="s">
        <v>4</v>
      </c>
      <c r="E56" s="44" t="s">
        <v>766</v>
      </c>
      <c r="F56" s="44" t="s">
        <v>694</v>
      </c>
      <c r="G56" s="47">
        <v>34409</v>
      </c>
      <c r="H56" s="47">
        <v>34474</v>
      </c>
      <c r="I56" s="44">
        <v>1991</v>
      </c>
      <c r="J56" s="46" t="s">
        <v>66</v>
      </c>
      <c r="K56" s="162">
        <v>707106.68</v>
      </c>
      <c r="L56" s="46" t="s">
        <v>652</v>
      </c>
      <c r="M56" s="162" t="s">
        <v>652</v>
      </c>
      <c r="N56" s="46" t="s">
        <v>652</v>
      </c>
      <c r="O56" s="162" t="s">
        <v>652</v>
      </c>
      <c r="P56" s="45" t="s">
        <v>793</v>
      </c>
      <c r="Q56" s="44">
        <v>1</v>
      </c>
      <c r="R56" s="41">
        <v>519173.27</v>
      </c>
      <c r="S56" s="146">
        <v>90</v>
      </c>
      <c r="T56" s="41">
        <v>467255.95</v>
      </c>
      <c r="U56" s="153">
        <f t="shared" si="5"/>
        <v>-239850.73000000004</v>
      </c>
      <c r="V56" s="154">
        <f t="shared" si="6"/>
        <v>-0.33920020385042893</v>
      </c>
      <c r="W56" s="41">
        <v>467255.95</v>
      </c>
      <c r="X56" s="41">
        <v>0</v>
      </c>
      <c r="Y56" s="41">
        <f t="shared" si="0"/>
        <v>0</v>
      </c>
    </row>
    <row r="57" spans="1:25" s="45" customFormat="1" x14ac:dyDescent="0.3">
      <c r="A57" s="44">
        <v>9420013</v>
      </c>
      <c r="B57" s="45" t="s">
        <v>133</v>
      </c>
      <c r="C57" s="44" t="s">
        <v>1003</v>
      </c>
      <c r="D57" s="44" t="s">
        <v>4</v>
      </c>
      <c r="E57" s="44" t="s">
        <v>734</v>
      </c>
      <c r="F57" s="44" t="s">
        <v>632</v>
      </c>
      <c r="G57" s="47">
        <v>34418</v>
      </c>
      <c r="H57" s="47">
        <v>36511</v>
      </c>
      <c r="I57" s="44">
        <v>1997</v>
      </c>
      <c r="J57" s="46" t="s">
        <v>134</v>
      </c>
      <c r="K57" s="162">
        <v>151159.5</v>
      </c>
      <c r="L57" s="46" t="s">
        <v>652</v>
      </c>
      <c r="M57" s="162" t="s">
        <v>652</v>
      </c>
      <c r="N57" s="46" t="s">
        <v>652</v>
      </c>
      <c r="O57" s="162" t="s">
        <v>652</v>
      </c>
      <c r="P57" s="45" t="s">
        <v>135</v>
      </c>
      <c r="Q57" s="44">
        <v>1</v>
      </c>
      <c r="R57" s="41">
        <v>381265.07</v>
      </c>
      <c r="S57" s="146">
        <v>40</v>
      </c>
      <c r="T57" s="41">
        <v>152506.03</v>
      </c>
      <c r="U57" s="153">
        <f t="shared" si="5"/>
        <v>1346.5299999999988</v>
      </c>
      <c r="V57" s="154">
        <f t="shared" si="6"/>
        <v>8.9080077666305879E-3</v>
      </c>
      <c r="W57" s="41">
        <v>152506.03</v>
      </c>
      <c r="X57" s="41">
        <v>0</v>
      </c>
      <c r="Y57" s="41">
        <f t="shared" si="0"/>
        <v>0</v>
      </c>
    </row>
    <row r="58" spans="1:25" s="45" customFormat="1" x14ac:dyDescent="0.3">
      <c r="A58" s="44">
        <v>9420016</v>
      </c>
      <c r="B58" s="45" t="s">
        <v>137</v>
      </c>
      <c r="C58" s="44" t="s">
        <v>1003</v>
      </c>
      <c r="D58" s="44" t="s">
        <v>4</v>
      </c>
      <c r="E58" s="44" t="s">
        <v>647</v>
      </c>
      <c r="F58" s="44" t="s">
        <v>632</v>
      </c>
      <c r="G58" s="47">
        <v>34438</v>
      </c>
      <c r="H58" s="47">
        <v>36861</v>
      </c>
      <c r="I58" s="44">
        <v>1997</v>
      </c>
      <c r="J58" s="46" t="s">
        <v>138</v>
      </c>
      <c r="K58" s="162">
        <v>15689156.49</v>
      </c>
      <c r="L58" s="46" t="s">
        <v>765</v>
      </c>
      <c r="M58" s="162">
        <v>18826987.780000001</v>
      </c>
      <c r="N58" s="46" t="s">
        <v>652</v>
      </c>
      <c r="O58" s="162" t="s">
        <v>652</v>
      </c>
      <c r="P58" s="45" t="s">
        <v>16</v>
      </c>
      <c r="Q58" s="44">
        <v>1</v>
      </c>
      <c r="R58" s="41">
        <v>13692096.26</v>
      </c>
      <c r="S58" s="146">
        <v>95</v>
      </c>
      <c r="T58" s="41">
        <v>13007490.600000001</v>
      </c>
      <c r="U58" s="153">
        <f>T58-M58</f>
        <v>-5819497.1799999997</v>
      </c>
      <c r="V58" s="154">
        <f>T58/M58-1</f>
        <v>-0.30910399730444815</v>
      </c>
      <c r="W58" s="41">
        <v>13007490.600000001</v>
      </c>
      <c r="X58" s="41">
        <v>1513180</v>
      </c>
      <c r="Y58" s="41">
        <f t="shared" si="0"/>
        <v>0</v>
      </c>
    </row>
    <row r="59" spans="1:25" s="45" customFormat="1" x14ac:dyDescent="0.3">
      <c r="A59" s="44">
        <v>9420017</v>
      </c>
      <c r="B59" s="45" t="s">
        <v>139</v>
      </c>
      <c r="C59" s="44" t="s">
        <v>1003</v>
      </c>
      <c r="D59" s="44" t="s">
        <v>4</v>
      </c>
      <c r="E59" s="44" t="s">
        <v>678</v>
      </c>
      <c r="F59" s="44" t="s">
        <v>632</v>
      </c>
      <c r="G59" s="47">
        <v>34438</v>
      </c>
      <c r="H59" s="47">
        <v>35418</v>
      </c>
      <c r="I59" s="44">
        <v>1997</v>
      </c>
      <c r="J59" s="46" t="s">
        <v>88</v>
      </c>
      <c r="K59" s="162">
        <v>10752672.539999999</v>
      </c>
      <c r="L59" s="46" t="s">
        <v>38</v>
      </c>
      <c r="M59" s="162">
        <v>11350043.24</v>
      </c>
      <c r="N59" s="46" t="s">
        <v>652</v>
      </c>
      <c r="O59" s="162" t="s">
        <v>652</v>
      </c>
      <c r="P59" s="45" t="s">
        <v>16</v>
      </c>
      <c r="Q59" s="44">
        <v>1</v>
      </c>
      <c r="R59" s="41">
        <v>9511699.0199999996</v>
      </c>
      <c r="S59" s="146">
        <v>95</v>
      </c>
      <c r="T59" s="41">
        <v>9036113.120000001</v>
      </c>
      <c r="U59" s="153">
        <f>T59-M59</f>
        <v>-2313930.1199999992</v>
      </c>
      <c r="V59" s="154">
        <f>T59/M59-1</f>
        <v>-0.20386971847342483</v>
      </c>
      <c r="W59" s="41">
        <v>9036113.120000001</v>
      </c>
      <c r="X59" s="41">
        <v>0</v>
      </c>
      <c r="Y59" s="41">
        <f t="shared" si="0"/>
        <v>0</v>
      </c>
    </row>
    <row r="60" spans="1:25" s="45" customFormat="1" x14ac:dyDescent="0.3">
      <c r="A60" s="44">
        <v>9420018</v>
      </c>
      <c r="B60" s="45" t="s">
        <v>140</v>
      </c>
      <c r="C60" s="44" t="s">
        <v>1003</v>
      </c>
      <c r="D60" s="44" t="s">
        <v>4</v>
      </c>
      <c r="E60" s="44" t="s">
        <v>640</v>
      </c>
      <c r="F60" s="44" t="s">
        <v>632</v>
      </c>
      <c r="G60" s="47">
        <v>34438</v>
      </c>
      <c r="H60" s="47">
        <v>35418</v>
      </c>
      <c r="I60" s="44">
        <v>1997</v>
      </c>
      <c r="J60" s="46" t="s">
        <v>88</v>
      </c>
      <c r="K60" s="162">
        <v>7463500.0700000003</v>
      </c>
      <c r="L60" s="46" t="s">
        <v>134</v>
      </c>
      <c r="M60" s="162">
        <v>9185846.2400000002</v>
      </c>
      <c r="N60" s="46" t="s">
        <v>652</v>
      </c>
      <c r="O60" s="162" t="s">
        <v>652</v>
      </c>
      <c r="P60" s="45" t="s">
        <v>16</v>
      </c>
      <c r="Q60" s="44">
        <v>1</v>
      </c>
      <c r="R60" s="41">
        <v>11589522</v>
      </c>
      <c r="S60" s="146">
        <v>79</v>
      </c>
      <c r="T60" s="41">
        <v>9155722</v>
      </c>
      <c r="U60" s="153">
        <f>T60-M60</f>
        <v>-30124.240000000224</v>
      </c>
      <c r="V60" s="154">
        <f>T60/M60-1</f>
        <v>-3.2794191425525865E-3</v>
      </c>
      <c r="W60" s="41">
        <v>9155722</v>
      </c>
      <c r="X60" s="41">
        <v>0</v>
      </c>
      <c r="Y60" s="41">
        <f t="shared" si="0"/>
        <v>0</v>
      </c>
    </row>
    <row r="61" spans="1:25" s="45" customFormat="1" x14ac:dyDescent="0.3">
      <c r="A61" s="44">
        <v>9420019</v>
      </c>
      <c r="B61" s="45" t="s">
        <v>141</v>
      </c>
      <c r="C61" s="44" t="s">
        <v>1003</v>
      </c>
      <c r="D61" s="44" t="s">
        <v>4</v>
      </c>
      <c r="E61" s="44" t="s">
        <v>651</v>
      </c>
      <c r="F61" s="44" t="s">
        <v>632</v>
      </c>
      <c r="G61" s="47">
        <v>34471</v>
      </c>
      <c r="H61" s="47">
        <v>34975</v>
      </c>
      <c r="I61" s="44">
        <v>1991</v>
      </c>
      <c r="J61" s="46" t="s">
        <v>142</v>
      </c>
      <c r="K61" s="162">
        <v>13880511.33</v>
      </c>
      <c r="L61" s="46" t="s">
        <v>652</v>
      </c>
      <c r="M61" s="162" t="s">
        <v>652</v>
      </c>
      <c r="N61" s="46" t="s">
        <v>652</v>
      </c>
      <c r="O61" s="162" t="s">
        <v>652</v>
      </c>
      <c r="P61" s="45" t="s">
        <v>143</v>
      </c>
      <c r="Q61" s="44">
        <v>1</v>
      </c>
      <c r="R61" s="41">
        <v>17609230.800000001</v>
      </c>
      <c r="S61" s="146">
        <v>100</v>
      </c>
      <c r="T61" s="41">
        <v>11093815</v>
      </c>
      <c r="U61" s="153">
        <f>T61-K61</f>
        <v>-2786696.33</v>
      </c>
      <c r="V61" s="154">
        <f>T61/K61-1</f>
        <v>-0.20076323297810383</v>
      </c>
      <c r="W61" s="41">
        <v>11093815</v>
      </c>
      <c r="X61" s="41">
        <v>0</v>
      </c>
      <c r="Y61" s="41">
        <f t="shared" si="0"/>
        <v>0</v>
      </c>
    </row>
    <row r="62" spans="1:25" s="45" customFormat="1" x14ac:dyDescent="0.3">
      <c r="A62" s="44">
        <v>9420022</v>
      </c>
      <c r="B62" s="45" t="s">
        <v>144</v>
      </c>
      <c r="C62" s="44" t="s">
        <v>1003</v>
      </c>
      <c r="D62" s="44" t="s">
        <v>4</v>
      </c>
      <c r="E62" s="44" t="s">
        <v>764</v>
      </c>
      <c r="F62" s="44" t="s">
        <v>694</v>
      </c>
      <c r="G62" s="47">
        <v>34506</v>
      </c>
      <c r="H62" s="47">
        <v>35185</v>
      </c>
      <c r="I62" s="44">
        <v>1991</v>
      </c>
      <c r="J62" s="46" t="s">
        <v>114</v>
      </c>
      <c r="K62" s="162">
        <v>207117.58</v>
      </c>
      <c r="L62" s="46" t="s">
        <v>652</v>
      </c>
      <c r="M62" s="162" t="s">
        <v>652</v>
      </c>
      <c r="N62" s="46" t="s">
        <v>652</v>
      </c>
      <c r="O62" s="162" t="s">
        <v>652</v>
      </c>
      <c r="P62" s="45" t="s">
        <v>145</v>
      </c>
      <c r="Q62" s="44">
        <v>1</v>
      </c>
      <c r="R62" s="41">
        <v>210805.83</v>
      </c>
      <c r="S62" s="146">
        <v>30</v>
      </c>
      <c r="T62" s="41">
        <v>63241.75</v>
      </c>
      <c r="U62" s="153">
        <f>T62-K62</f>
        <v>-143875.82999999999</v>
      </c>
      <c r="V62" s="154">
        <f>T62/K62-1</f>
        <v>-0.69465773982102341</v>
      </c>
      <c r="W62" s="41">
        <v>63241.75</v>
      </c>
      <c r="X62" s="41">
        <v>0</v>
      </c>
      <c r="Y62" s="41">
        <f t="shared" si="0"/>
        <v>0</v>
      </c>
    </row>
    <row r="63" spans="1:25" s="45" customFormat="1" x14ac:dyDescent="0.3">
      <c r="A63" s="44">
        <v>9420024</v>
      </c>
      <c r="B63" s="45" t="s">
        <v>146</v>
      </c>
      <c r="C63" s="44" t="s">
        <v>1003</v>
      </c>
      <c r="D63" s="44" t="s">
        <v>4</v>
      </c>
      <c r="E63" s="44" t="s">
        <v>763</v>
      </c>
      <c r="F63" s="44" t="s">
        <v>694</v>
      </c>
      <c r="G63" s="47">
        <v>34605</v>
      </c>
      <c r="H63" s="47">
        <v>34870</v>
      </c>
      <c r="I63" s="44">
        <v>1991</v>
      </c>
      <c r="J63" s="46" t="s">
        <v>94</v>
      </c>
      <c r="K63" s="162">
        <v>3181253.32</v>
      </c>
      <c r="L63" s="46" t="s">
        <v>316</v>
      </c>
      <c r="M63" s="162">
        <v>3488207.32</v>
      </c>
      <c r="N63" s="46" t="s">
        <v>652</v>
      </c>
      <c r="O63" s="162" t="s">
        <v>652</v>
      </c>
      <c r="P63" s="45" t="s">
        <v>110</v>
      </c>
      <c r="Q63" s="44">
        <v>1</v>
      </c>
      <c r="R63" s="41">
        <v>4199169.96</v>
      </c>
      <c r="S63" s="146">
        <v>65</v>
      </c>
      <c r="T63" s="41">
        <v>3477990.6</v>
      </c>
      <c r="U63" s="153">
        <f>T63-M63</f>
        <v>-10216.719999999739</v>
      </c>
      <c r="V63" s="154">
        <f>T63/M63-1</f>
        <v>-2.9289314145466427E-3</v>
      </c>
      <c r="W63" s="41">
        <v>3477990.5999999992</v>
      </c>
      <c r="X63" s="41">
        <v>0</v>
      </c>
      <c r="Y63" s="41">
        <f t="shared" si="0"/>
        <v>0</v>
      </c>
    </row>
    <row r="64" spans="1:25" s="45" customFormat="1" x14ac:dyDescent="0.3">
      <c r="A64" s="44">
        <v>9420025</v>
      </c>
      <c r="B64" s="45" t="s">
        <v>147</v>
      </c>
      <c r="C64" s="44" t="s">
        <v>1003</v>
      </c>
      <c r="D64" s="44" t="s">
        <v>4</v>
      </c>
      <c r="E64" s="44" t="s">
        <v>857</v>
      </c>
      <c r="F64" s="155" t="s">
        <v>858</v>
      </c>
      <c r="G64" s="47">
        <v>34607</v>
      </c>
      <c r="H64" s="47">
        <v>35185</v>
      </c>
      <c r="I64" s="44">
        <v>1991</v>
      </c>
      <c r="J64" s="46" t="s">
        <v>114</v>
      </c>
      <c r="K64" s="162">
        <v>1767912.04</v>
      </c>
      <c r="L64" s="46" t="s">
        <v>652</v>
      </c>
      <c r="M64" s="162" t="s">
        <v>652</v>
      </c>
      <c r="N64" s="46" t="s">
        <v>652</v>
      </c>
      <c r="O64" s="162" t="s">
        <v>652</v>
      </c>
      <c r="P64" s="45" t="s">
        <v>148</v>
      </c>
      <c r="Q64" s="44">
        <v>1</v>
      </c>
      <c r="R64" s="41">
        <v>1115230.6200000001</v>
      </c>
      <c r="S64" s="146">
        <v>66</v>
      </c>
      <c r="T64" s="41">
        <v>736052.21000000008</v>
      </c>
      <c r="U64" s="153">
        <f t="shared" ref="U64:U85" si="7">T64-K64</f>
        <v>-1031859.83</v>
      </c>
      <c r="V64" s="154">
        <f t="shared" ref="V64:V85" si="8">T64/K64-1</f>
        <v>-0.58366016331898507</v>
      </c>
      <c r="W64" s="41">
        <v>736052.21000000008</v>
      </c>
      <c r="X64" s="41">
        <v>0</v>
      </c>
      <c r="Y64" s="41">
        <f t="shared" si="0"/>
        <v>0</v>
      </c>
    </row>
    <row r="65" spans="1:25" s="45" customFormat="1" x14ac:dyDescent="0.3">
      <c r="A65" s="44">
        <v>9420027</v>
      </c>
      <c r="B65" s="45" t="s">
        <v>149</v>
      </c>
      <c r="C65" s="44" t="s">
        <v>1003</v>
      </c>
      <c r="D65" s="44" t="s">
        <v>4</v>
      </c>
      <c r="E65" s="44" t="s">
        <v>762</v>
      </c>
      <c r="F65" s="44" t="s">
        <v>632</v>
      </c>
      <c r="G65" s="47">
        <v>34626</v>
      </c>
      <c r="H65" s="47">
        <v>35726</v>
      </c>
      <c r="I65" s="44">
        <v>1997</v>
      </c>
      <c r="J65" s="46" t="s">
        <v>150</v>
      </c>
      <c r="K65" s="162">
        <v>2487155.08</v>
      </c>
      <c r="L65" s="46" t="s">
        <v>652</v>
      </c>
      <c r="M65" s="162" t="s">
        <v>652</v>
      </c>
      <c r="N65" s="46" t="s">
        <v>652</v>
      </c>
      <c r="O65" s="162" t="s">
        <v>652</v>
      </c>
      <c r="P65" s="45" t="s">
        <v>151</v>
      </c>
      <c r="Q65" s="44">
        <v>1</v>
      </c>
      <c r="R65" s="41">
        <v>5757296.9100000001</v>
      </c>
      <c r="S65" s="146">
        <v>30</v>
      </c>
      <c r="T65" s="41">
        <v>2056363.12</v>
      </c>
      <c r="U65" s="153">
        <f t="shared" si="7"/>
        <v>-430791.95999999996</v>
      </c>
      <c r="V65" s="154">
        <f t="shared" si="8"/>
        <v>-0.17320671455677783</v>
      </c>
      <c r="W65" s="41">
        <v>2056363.1199999999</v>
      </c>
      <c r="X65" s="41">
        <v>0</v>
      </c>
      <c r="Y65" s="41">
        <f t="shared" si="0"/>
        <v>0</v>
      </c>
    </row>
    <row r="66" spans="1:25" s="45" customFormat="1" x14ac:dyDescent="0.3">
      <c r="A66" s="44">
        <v>9420028</v>
      </c>
      <c r="B66" s="45" t="s">
        <v>152</v>
      </c>
      <c r="C66" s="44" t="s">
        <v>1003</v>
      </c>
      <c r="D66" s="44" t="s">
        <v>4</v>
      </c>
      <c r="E66" s="44" t="s">
        <v>761</v>
      </c>
      <c r="F66" s="44" t="s">
        <v>694</v>
      </c>
      <c r="G66" s="47">
        <v>34631</v>
      </c>
      <c r="H66" s="47">
        <v>36755</v>
      </c>
      <c r="I66" s="44">
        <v>1997</v>
      </c>
      <c r="J66" s="46" t="s">
        <v>153</v>
      </c>
      <c r="K66" s="162">
        <v>586469.77</v>
      </c>
      <c r="L66" s="46" t="s">
        <v>652</v>
      </c>
      <c r="M66" s="162" t="s">
        <v>652</v>
      </c>
      <c r="N66" s="46" t="s">
        <v>652</v>
      </c>
      <c r="O66" s="162" t="s">
        <v>652</v>
      </c>
      <c r="P66" s="45" t="s">
        <v>154</v>
      </c>
      <c r="Q66" s="44">
        <v>1</v>
      </c>
      <c r="R66" s="41">
        <v>1386415.79</v>
      </c>
      <c r="S66" s="146">
        <v>40</v>
      </c>
      <c r="T66" s="41">
        <v>554566.31999999995</v>
      </c>
      <c r="U66" s="153">
        <f t="shared" si="7"/>
        <v>-31903.45000000007</v>
      </c>
      <c r="V66" s="154">
        <f t="shared" si="8"/>
        <v>-5.4399138083451537E-2</v>
      </c>
      <c r="W66" s="41">
        <v>554566.31999999995</v>
      </c>
      <c r="X66" s="41">
        <v>0</v>
      </c>
      <c r="Y66" s="41">
        <f t="shared" ref="Y66:Y129" si="9">T66-W66</f>
        <v>0</v>
      </c>
    </row>
    <row r="67" spans="1:25" s="45" customFormat="1" x14ac:dyDescent="0.3">
      <c r="A67" s="44">
        <v>9420029</v>
      </c>
      <c r="B67" s="45" t="s">
        <v>155</v>
      </c>
      <c r="C67" s="44" t="s">
        <v>1003</v>
      </c>
      <c r="D67" s="44" t="s">
        <v>4</v>
      </c>
      <c r="E67" s="44" t="s">
        <v>743</v>
      </c>
      <c r="F67" s="44" t="s">
        <v>632</v>
      </c>
      <c r="G67" s="47">
        <v>34634</v>
      </c>
      <c r="H67" s="47">
        <v>34975</v>
      </c>
      <c r="I67" s="44">
        <v>1991</v>
      </c>
      <c r="J67" s="46" t="s">
        <v>142</v>
      </c>
      <c r="K67" s="162">
        <v>1607886.46</v>
      </c>
      <c r="L67" s="46" t="s">
        <v>652</v>
      </c>
      <c r="M67" s="162" t="s">
        <v>652</v>
      </c>
      <c r="N67" s="46" t="s">
        <v>652</v>
      </c>
      <c r="O67" s="162" t="s">
        <v>652</v>
      </c>
      <c r="P67" s="45" t="s">
        <v>794</v>
      </c>
      <c r="Q67" s="44">
        <v>1</v>
      </c>
      <c r="R67" s="41">
        <v>1785478.59</v>
      </c>
      <c r="S67" s="146">
        <v>90</v>
      </c>
      <c r="T67" s="41">
        <v>1606930.7299999997</v>
      </c>
      <c r="U67" s="153">
        <f t="shared" si="7"/>
        <v>-955.7300000002142</v>
      </c>
      <c r="V67" s="154">
        <f t="shared" si="8"/>
        <v>-5.9440142309563626E-4</v>
      </c>
      <c r="W67" s="41">
        <v>1606930.7299999997</v>
      </c>
      <c r="X67" s="41">
        <v>0</v>
      </c>
      <c r="Y67" s="41">
        <f t="shared" si="9"/>
        <v>0</v>
      </c>
    </row>
    <row r="68" spans="1:25" s="45" customFormat="1" x14ac:dyDescent="0.3">
      <c r="A68" s="44">
        <v>9520002</v>
      </c>
      <c r="B68" s="45" t="s">
        <v>54</v>
      </c>
      <c r="C68" s="44" t="s">
        <v>1003</v>
      </c>
      <c r="D68" s="44" t="s">
        <v>4</v>
      </c>
      <c r="E68" s="44" t="s">
        <v>760</v>
      </c>
      <c r="F68" s="44" t="s">
        <v>694</v>
      </c>
      <c r="G68" s="47">
        <v>34718</v>
      </c>
      <c r="H68" s="47">
        <v>35185</v>
      </c>
      <c r="I68" s="44">
        <v>1991</v>
      </c>
      <c r="J68" s="46" t="s">
        <v>114</v>
      </c>
      <c r="K68" s="162">
        <v>1172576.18</v>
      </c>
      <c r="L68" s="46" t="s">
        <v>652</v>
      </c>
      <c r="M68" s="162" t="s">
        <v>652</v>
      </c>
      <c r="N68" s="46" t="s">
        <v>652</v>
      </c>
      <c r="O68" s="162" t="s">
        <v>652</v>
      </c>
      <c r="P68" s="45" t="s">
        <v>156</v>
      </c>
      <c r="Q68" s="44">
        <v>1</v>
      </c>
      <c r="R68" s="41">
        <v>1603110.31</v>
      </c>
      <c r="S68" s="146">
        <v>70</v>
      </c>
      <c r="T68" s="41">
        <v>1122177.21</v>
      </c>
      <c r="U68" s="153">
        <f t="shared" si="7"/>
        <v>-50398.969999999972</v>
      </c>
      <c r="V68" s="154">
        <f t="shared" si="8"/>
        <v>-4.2981403562197484E-2</v>
      </c>
      <c r="W68" s="41">
        <v>1122177.21</v>
      </c>
      <c r="X68" s="41">
        <v>0</v>
      </c>
      <c r="Y68" s="41">
        <f t="shared" si="9"/>
        <v>0</v>
      </c>
    </row>
    <row r="69" spans="1:25" s="45" customFormat="1" x14ac:dyDescent="0.3">
      <c r="A69" s="44">
        <v>9520005</v>
      </c>
      <c r="B69" s="45" t="s">
        <v>157</v>
      </c>
      <c r="C69" s="44" t="s">
        <v>1003</v>
      </c>
      <c r="D69" s="44" t="s">
        <v>4</v>
      </c>
      <c r="E69" s="44" t="s">
        <v>690</v>
      </c>
      <c r="F69" s="44" t="s">
        <v>632</v>
      </c>
      <c r="G69" s="47">
        <v>34835</v>
      </c>
      <c r="H69" s="47">
        <v>34975</v>
      </c>
      <c r="I69" s="44">
        <v>1991</v>
      </c>
      <c r="J69" s="46" t="s">
        <v>142</v>
      </c>
      <c r="K69" s="162">
        <v>1769801.53</v>
      </c>
      <c r="L69" s="46" t="s">
        <v>652</v>
      </c>
      <c r="M69" s="162" t="s">
        <v>652</v>
      </c>
      <c r="N69" s="46" t="s">
        <v>652</v>
      </c>
      <c r="O69" s="162" t="s">
        <v>652</v>
      </c>
      <c r="P69" s="45" t="s">
        <v>120</v>
      </c>
      <c r="Q69" s="44">
        <v>1</v>
      </c>
      <c r="R69" s="41">
        <v>1674237.63</v>
      </c>
      <c r="S69" s="146">
        <v>90</v>
      </c>
      <c r="T69" s="41">
        <v>1506813.86</v>
      </c>
      <c r="U69" s="153">
        <f t="shared" si="7"/>
        <v>-262987.66999999993</v>
      </c>
      <c r="V69" s="154">
        <f t="shared" si="8"/>
        <v>-0.1485972667228963</v>
      </c>
      <c r="W69" s="41">
        <v>1506813.8600000003</v>
      </c>
      <c r="X69" s="41">
        <v>0</v>
      </c>
      <c r="Y69" s="41">
        <f t="shared" si="9"/>
        <v>0</v>
      </c>
    </row>
    <row r="70" spans="1:25" s="45" customFormat="1" x14ac:dyDescent="0.3">
      <c r="A70" s="44">
        <v>9520007</v>
      </c>
      <c r="B70" s="45" t="s">
        <v>158</v>
      </c>
      <c r="C70" s="44" t="s">
        <v>1003</v>
      </c>
      <c r="D70" s="44" t="s">
        <v>4</v>
      </c>
      <c r="E70" s="44" t="s">
        <v>754</v>
      </c>
      <c r="F70" s="44" t="s">
        <v>694</v>
      </c>
      <c r="G70" s="47">
        <v>34842</v>
      </c>
      <c r="H70" s="47">
        <v>35185</v>
      </c>
      <c r="I70" s="44">
        <v>1991</v>
      </c>
      <c r="J70" s="46" t="s">
        <v>114</v>
      </c>
      <c r="K70" s="162">
        <v>15495883.08</v>
      </c>
      <c r="L70" s="46" t="s">
        <v>652</v>
      </c>
      <c r="M70" s="162" t="s">
        <v>652</v>
      </c>
      <c r="N70" s="46" t="s">
        <v>652</v>
      </c>
      <c r="O70" s="162" t="s">
        <v>652</v>
      </c>
      <c r="P70" s="45" t="s">
        <v>41</v>
      </c>
      <c r="Q70" s="44">
        <v>1</v>
      </c>
      <c r="R70" s="41">
        <v>19583833.859999999</v>
      </c>
      <c r="S70" s="146">
        <v>66</v>
      </c>
      <c r="T70" s="41">
        <v>12925330.380000001</v>
      </c>
      <c r="U70" s="153">
        <f t="shared" si="7"/>
        <v>-2570552.6999999993</v>
      </c>
      <c r="V70" s="154">
        <f t="shared" si="8"/>
        <v>-0.16588617032853858</v>
      </c>
      <c r="W70" s="41">
        <v>12925330.380000001</v>
      </c>
      <c r="X70" s="41">
        <v>0</v>
      </c>
      <c r="Y70" s="41">
        <f t="shared" si="9"/>
        <v>0</v>
      </c>
    </row>
    <row r="71" spans="1:25" s="45" customFormat="1" x14ac:dyDescent="0.3">
      <c r="A71" s="44">
        <v>9520008</v>
      </c>
      <c r="B71" s="45" t="s">
        <v>159</v>
      </c>
      <c r="C71" s="44" t="s">
        <v>1003</v>
      </c>
      <c r="D71" s="44" t="s">
        <v>4</v>
      </c>
      <c r="E71" s="44" t="s">
        <v>742</v>
      </c>
      <c r="F71" s="44" t="s">
        <v>694</v>
      </c>
      <c r="G71" s="47">
        <v>34402</v>
      </c>
      <c r="H71" s="47">
        <v>34975</v>
      </c>
      <c r="I71" s="44">
        <v>1991</v>
      </c>
      <c r="J71" s="46" t="s">
        <v>142</v>
      </c>
      <c r="K71" s="162">
        <v>21801.85</v>
      </c>
      <c r="L71" s="46" t="s">
        <v>652</v>
      </c>
      <c r="M71" s="162" t="s">
        <v>652</v>
      </c>
      <c r="N71" s="46" t="s">
        <v>652</v>
      </c>
      <c r="O71" s="162" t="s">
        <v>652</v>
      </c>
      <c r="P71" s="45" t="s">
        <v>931</v>
      </c>
      <c r="Q71" s="44">
        <v>1</v>
      </c>
      <c r="R71" s="41">
        <v>21801.85</v>
      </c>
      <c r="S71" s="146">
        <v>100</v>
      </c>
      <c r="T71" s="41">
        <v>21801.85</v>
      </c>
      <c r="U71" s="153">
        <f t="shared" si="7"/>
        <v>0</v>
      </c>
      <c r="V71" s="154">
        <f t="shared" si="8"/>
        <v>0</v>
      </c>
      <c r="W71" s="41">
        <v>21801.85</v>
      </c>
      <c r="X71" s="41">
        <v>0</v>
      </c>
      <c r="Y71" s="41">
        <f t="shared" si="9"/>
        <v>0</v>
      </c>
    </row>
    <row r="72" spans="1:25" s="45" customFormat="1" x14ac:dyDescent="0.3">
      <c r="A72" s="44">
        <v>9520010</v>
      </c>
      <c r="B72" s="45" t="s">
        <v>160</v>
      </c>
      <c r="C72" s="44" t="s">
        <v>1003</v>
      </c>
      <c r="D72" s="44" t="s">
        <v>4</v>
      </c>
      <c r="E72" s="44" t="s">
        <v>759</v>
      </c>
      <c r="F72" s="44" t="s">
        <v>694</v>
      </c>
      <c r="G72" s="47">
        <v>34907</v>
      </c>
      <c r="H72" s="47">
        <v>35884</v>
      </c>
      <c r="I72" s="44">
        <v>1997</v>
      </c>
      <c r="J72" s="46" t="s">
        <v>127</v>
      </c>
      <c r="K72" s="162">
        <v>39025.31</v>
      </c>
      <c r="L72" s="46" t="s">
        <v>652</v>
      </c>
      <c r="M72" s="162" t="s">
        <v>652</v>
      </c>
      <c r="N72" s="46" t="s">
        <v>652</v>
      </c>
      <c r="O72" s="162" t="s">
        <v>652</v>
      </c>
      <c r="P72" s="45" t="s">
        <v>161</v>
      </c>
      <c r="Q72" s="44">
        <v>1</v>
      </c>
      <c r="R72" s="41">
        <v>59684.66</v>
      </c>
      <c r="S72" s="146">
        <v>65</v>
      </c>
      <c r="T72" s="41">
        <v>38795.03</v>
      </c>
      <c r="U72" s="153">
        <f t="shared" si="7"/>
        <v>-230.27999999999884</v>
      </c>
      <c r="V72" s="154">
        <f t="shared" si="8"/>
        <v>-5.9007859258516371E-3</v>
      </c>
      <c r="W72" s="41">
        <v>38795.03</v>
      </c>
      <c r="X72" s="41">
        <v>0</v>
      </c>
      <c r="Y72" s="41">
        <f t="shared" si="9"/>
        <v>0</v>
      </c>
    </row>
    <row r="73" spans="1:25" s="45" customFormat="1" x14ac:dyDescent="0.3">
      <c r="A73" s="44">
        <v>9520012</v>
      </c>
      <c r="B73" s="45" t="s">
        <v>51</v>
      </c>
      <c r="C73" s="44" t="s">
        <v>1003</v>
      </c>
      <c r="D73" s="44" t="s">
        <v>4</v>
      </c>
      <c r="E73" s="44" t="s">
        <v>758</v>
      </c>
      <c r="F73" s="44" t="s">
        <v>694</v>
      </c>
      <c r="G73" s="47">
        <v>34947</v>
      </c>
      <c r="H73" s="47">
        <v>35522</v>
      </c>
      <c r="I73" s="44">
        <v>1997</v>
      </c>
      <c r="J73" s="46" t="s">
        <v>56</v>
      </c>
      <c r="K73" s="162">
        <v>1511594.95</v>
      </c>
      <c r="L73" s="46" t="s">
        <v>652</v>
      </c>
      <c r="M73" s="162" t="s">
        <v>652</v>
      </c>
      <c r="N73" s="46" t="s">
        <v>652</v>
      </c>
      <c r="O73" s="162" t="s">
        <v>652</v>
      </c>
      <c r="P73" s="45" t="s">
        <v>10</v>
      </c>
      <c r="Q73" s="44">
        <v>1</v>
      </c>
      <c r="R73" s="41">
        <v>1657477.6</v>
      </c>
      <c r="S73" s="146">
        <v>65</v>
      </c>
      <c r="T73" s="41">
        <v>1077360.44</v>
      </c>
      <c r="U73" s="153">
        <f t="shared" si="7"/>
        <v>-434234.51</v>
      </c>
      <c r="V73" s="154">
        <f t="shared" si="8"/>
        <v>-0.28726909282145985</v>
      </c>
      <c r="W73" s="41">
        <v>1077360.44</v>
      </c>
      <c r="X73" s="41">
        <v>0</v>
      </c>
      <c r="Y73" s="41">
        <f t="shared" si="9"/>
        <v>0</v>
      </c>
    </row>
    <row r="74" spans="1:25" s="45" customFormat="1" x14ac:dyDescent="0.3">
      <c r="A74" s="44">
        <v>9520013</v>
      </c>
      <c r="B74" s="45" t="s">
        <v>162</v>
      </c>
      <c r="C74" s="44" t="s">
        <v>1003</v>
      </c>
      <c r="D74" s="44" t="s">
        <v>4</v>
      </c>
      <c r="E74" s="44" t="s">
        <v>757</v>
      </c>
      <c r="F74" s="44" t="s">
        <v>632</v>
      </c>
      <c r="G74" s="47">
        <v>35002</v>
      </c>
      <c r="H74" s="47">
        <v>35418</v>
      </c>
      <c r="I74" s="44">
        <v>1997</v>
      </c>
      <c r="J74" s="46" t="s">
        <v>88</v>
      </c>
      <c r="K74" s="162">
        <v>174124.11</v>
      </c>
      <c r="L74" s="46" t="s">
        <v>652</v>
      </c>
      <c r="M74" s="162" t="s">
        <v>652</v>
      </c>
      <c r="N74" s="46" t="s">
        <v>652</v>
      </c>
      <c r="O74" s="162" t="s">
        <v>652</v>
      </c>
      <c r="P74" s="45" t="s">
        <v>163</v>
      </c>
      <c r="Q74" s="44">
        <v>1</v>
      </c>
      <c r="R74" s="41">
        <v>79598.61</v>
      </c>
      <c r="S74" s="146">
        <v>40</v>
      </c>
      <c r="T74" s="41">
        <v>31839.439999999999</v>
      </c>
      <c r="U74" s="153">
        <f t="shared" si="7"/>
        <v>-142284.66999999998</v>
      </c>
      <c r="V74" s="154">
        <f t="shared" si="8"/>
        <v>-0.81714513860257487</v>
      </c>
      <c r="W74" s="41">
        <v>31839.440000000002</v>
      </c>
      <c r="X74" s="41">
        <v>0</v>
      </c>
      <c r="Y74" s="41">
        <f t="shared" si="9"/>
        <v>0</v>
      </c>
    </row>
    <row r="75" spans="1:25" s="45" customFormat="1" x14ac:dyDescent="0.3">
      <c r="A75" s="44">
        <v>9520015</v>
      </c>
      <c r="B75" s="45" t="s">
        <v>164</v>
      </c>
      <c r="C75" s="44" t="s">
        <v>1003</v>
      </c>
      <c r="D75" s="44" t="s">
        <v>4</v>
      </c>
      <c r="E75" s="44" t="s">
        <v>756</v>
      </c>
      <c r="F75" s="44" t="s">
        <v>694</v>
      </c>
      <c r="G75" s="47">
        <v>34911</v>
      </c>
      <c r="H75" s="47">
        <v>35185</v>
      </c>
      <c r="I75" s="44">
        <v>1991</v>
      </c>
      <c r="J75" s="46" t="s">
        <v>114</v>
      </c>
      <c r="K75" s="163">
        <v>318670.38</v>
      </c>
      <c r="L75" s="46" t="s">
        <v>652</v>
      </c>
      <c r="M75" s="162" t="s">
        <v>652</v>
      </c>
      <c r="N75" s="46" t="s">
        <v>652</v>
      </c>
      <c r="O75" s="162" t="s">
        <v>652</v>
      </c>
      <c r="P75" s="45" t="s">
        <v>92</v>
      </c>
      <c r="Q75" s="44">
        <v>1</v>
      </c>
      <c r="R75" s="41">
        <v>784778.08</v>
      </c>
      <c r="S75" s="146">
        <v>35</v>
      </c>
      <c r="T75" s="41">
        <v>269813.93</v>
      </c>
      <c r="U75" s="153">
        <f t="shared" si="7"/>
        <v>-48856.450000000012</v>
      </c>
      <c r="V75" s="154">
        <f t="shared" si="8"/>
        <v>-0.15331343314681467</v>
      </c>
      <c r="W75" s="41">
        <v>269813.93</v>
      </c>
      <c r="X75" s="41">
        <v>0</v>
      </c>
      <c r="Y75" s="41">
        <f t="shared" si="9"/>
        <v>0</v>
      </c>
    </row>
    <row r="76" spans="1:25" s="45" customFormat="1" x14ac:dyDescent="0.3">
      <c r="A76" s="44">
        <v>9620002</v>
      </c>
      <c r="B76" s="45" t="s">
        <v>165</v>
      </c>
      <c r="C76" s="44" t="s">
        <v>1003</v>
      </c>
      <c r="D76" s="44" t="s">
        <v>4</v>
      </c>
      <c r="E76" s="44" t="s">
        <v>755</v>
      </c>
      <c r="F76" s="44" t="s">
        <v>694</v>
      </c>
      <c r="G76" s="47">
        <v>35139</v>
      </c>
      <c r="H76" s="47">
        <v>36537</v>
      </c>
      <c r="I76" s="44">
        <v>1997</v>
      </c>
      <c r="J76" s="46" t="s">
        <v>166</v>
      </c>
      <c r="K76" s="162">
        <v>2732280.55</v>
      </c>
      <c r="L76" s="46" t="s">
        <v>652</v>
      </c>
      <c r="M76" s="162" t="s">
        <v>652</v>
      </c>
      <c r="N76" s="46" t="s">
        <v>652</v>
      </c>
      <c r="O76" s="162" t="s">
        <v>652</v>
      </c>
      <c r="P76" s="45" t="s">
        <v>167</v>
      </c>
      <c r="Q76" s="44">
        <v>1</v>
      </c>
      <c r="R76" s="41">
        <v>6830737.7000000002</v>
      </c>
      <c r="S76" s="146">
        <v>40</v>
      </c>
      <c r="T76" s="41">
        <v>2732280.55</v>
      </c>
      <c r="U76" s="153">
        <f t="shared" si="7"/>
        <v>0</v>
      </c>
      <c r="V76" s="154">
        <f t="shared" si="8"/>
        <v>0</v>
      </c>
      <c r="W76" s="41">
        <v>2732280.55</v>
      </c>
      <c r="X76" s="41">
        <v>0</v>
      </c>
      <c r="Y76" s="41">
        <f t="shared" si="9"/>
        <v>0</v>
      </c>
    </row>
    <row r="77" spans="1:25" s="45" customFormat="1" x14ac:dyDescent="0.3">
      <c r="A77" s="44">
        <v>9620004</v>
      </c>
      <c r="B77" s="45" t="s">
        <v>168</v>
      </c>
      <c r="C77" s="44" t="s">
        <v>1003</v>
      </c>
      <c r="D77" s="44" t="s">
        <v>4</v>
      </c>
      <c r="E77" s="44" t="s">
        <v>753</v>
      </c>
      <c r="F77" s="44" t="s">
        <v>632</v>
      </c>
      <c r="G77" s="47">
        <v>35216</v>
      </c>
      <c r="H77" s="47">
        <v>35884</v>
      </c>
      <c r="I77" s="44">
        <v>1997</v>
      </c>
      <c r="J77" s="46" t="s">
        <v>127</v>
      </c>
      <c r="K77" s="162">
        <v>656671.73</v>
      </c>
      <c r="L77" s="46" t="s">
        <v>652</v>
      </c>
      <c r="M77" s="162" t="s">
        <v>652</v>
      </c>
      <c r="N77" s="46" t="s">
        <v>652</v>
      </c>
      <c r="O77" s="162" t="s">
        <v>652</v>
      </c>
      <c r="P77" s="45" t="s">
        <v>169</v>
      </c>
      <c r="Q77" s="44">
        <v>1</v>
      </c>
      <c r="R77" s="41">
        <v>1365809.05</v>
      </c>
      <c r="S77" s="146">
        <v>40</v>
      </c>
      <c r="T77" s="41">
        <v>546323.63</v>
      </c>
      <c r="U77" s="153">
        <f t="shared" si="7"/>
        <v>-110348.09999999998</v>
      </c>
      <c r="V77" s="154">
        <f t="shared" si="8"/>
        <v>-0.16804149616734676</v>
      </c>
      <c r="W77" s="41">
        <v>546323.63</v>
      </c>
      <c r="X77" s="41">
        <v>0</v>
      </c>
      <c r="Y77" s="41">
        <f t="shared" si="9"/>
        <v>0</v>
      </c>
    </row>
    <row r="78" spans="1:25" s="45" customFormat="1" x14ac:dyDescent="0.3">
      <c r="A78" s="44">
        <v>9620006</v>
      </c>
      <c r="B78" s="45" t="s">
        <v>170</v>
      </c>
      <c r="C78" s="44" t="s">
        <v>1003</v>
      </c>
      <c r="D78" s="44" t="s">
        <v>4</v>
      </c>
      <c r="E78" s="44" t="s">
        <v>666</v>
      </c>
      <c r="F78" s="44" t="s">
        <v>632</v>
      </c>
      <c r="G78" s="47">
        <v>35237</v>
      </c>
      <c r="H78" s="47">
        <v>35615</v>
      </c>
      <c r="I78" s="44">
        <v>1997</v>
      </c>
      <c r="J78" s="46" t="s">
        <v>77</v>
      </c>
      <c r="K78" s="162">
        <v>44074620.469999999</v>
      </c>
      <c r="L78" s="46" t="s">
        <v>652</v>
      </c>
      <c r="M78" s="162" t="s">
        <v>652</v>
      </c>
      <c r="N78" s="46" t="s">
        <v>652</v>
      </c>
      <c r="O78" s="162" t="s">
        <v>652</v>
      </c>
      <c r="P78" s="45" t="s">
        <v>16</v>
      </c>
      <c r="Q78" s="44">
        <v>1</v>
      </c>
      <c r="R78" s="41">
        <v>31000353.469999999</v>
      </c>
      <c r="S78" s="146">
        <v>95</v>
      </c>
      <c r="T78" s="41">
        <v>29450335.790000007</v>
      </c>
      <c r="U78" s="153">
        <f t="shared" si="7"/>
        <v>-14624284.679999992</v>
      </c>
      <c r="V78" s="154">
        <f t="shared" si="8"/>
        <v>-0.3318073876541765</v>
      </c>
      <c r="W78" s="41">
        <v>29450335.790000007</v>
      </c>
      <c r="X78" s="41">
        <v>0</v>
      </c>
      <c r="Y78" s="41">
        <f t="shared" si="9"/>
        <v>0</v>
      </c>
    </row>
    <row r="79" spans="1:25" s="45" customFormat="1" x14ac:dyDescent="0.3">
      <c r="A79" s="44">
        <v>9620010</v>
      </c>
      <c r="B79" s="45" t="s">
        <v>171</v>
      </c>
      <c r="C79" s="44" t="s">
        <v>1003</v>
      </c>
      <c r="D79" s="44" t="s">
        <v>4</v>
      </c>
      <c r="E79" s="44" t="s">
        <v>672</v>
      </c>
      <c r="F79" s="44" t="s">
        <v>632</v>
      </c>
      <c r="G79" s="47">
        <v>35290</v>
      </c>
      <c r="H79" s="47">
        <v>35522</v>
      </c>
      <c r="I79" s="44">
        <v>1997</v>
      </c>
      <c r="J79" s="46" t="s">
        <v>56</v>
      </c>
      <c r="K79" s="162">
        <v>14194385.300000001</v>
      </c>
      <c r="L79" s="46" t="s">
        <v>652</v>
      </c>
      <c r="M79" s="162" t="s">
        <v>652</v>
      </c>
      <c r="N79" s="46" t="s">
        <v>652</v>
      </c>
      <c r="O79" s="162" t="s">
        <v>652</v>
      </c>
      <c r="P79" s="45" t="s">
        <v>16</v>
      </c>
      <c r="Q79" s="44">
        <v>1</v>
      </c>
      <c r="R79" s="41">
        <v>13450027.640000001</v>
      </c>
      <c r="S79" s="146">
        <v>95</v>
      </c>
      <c r="T79" s="41">
        <v>12777526.26</v>
      </c>
      <c r="U79" s="153">
        <f t="shared" si="7"/>
        <v>-1416859.040000001</v>
      </c>
      <c r="V79" s="154">
        <f t="shared" si="8"/>
        <v>-9.9818273919899947E-2</v>
      </c>
      <c r="W79" s="41">
        <v>12777526.260000002</v>
      </c>
      <c r="X79" s="41">
        <v>0</v>
      </c>
      <c r="Y79" s="41">
        <f t="shared" si="9"/>
        <v>0</v>
      </c>
    </row>
    <row r="80" spans="1:25" s="45" customFormat="1" x14ac:dyDescent="0.3">
      <c r="A80" s="44">
        <v>9720001</v>
      </c>
      <c r="B80" s="45" t="s">
        <v>172</v>
      </c>
      <c r="C80" s="44" t="s">
        <v>1003</v>
      </c>
      <c r="D80" s="44" t="s">
        <v>4</v>
      </c>
      <c r="E80" s="44" t="s">
        <v>752</v>
      </c>
      <c r="F80" s="44" t="s">
        <v>694</v>
      </c>
      <c r="G80" s="47">
        <v>35432</v>
      </c>
      <c r="H80" s="47">
        <v>35615</v>
      </c>
      <c r="I80" s="44">
        <v>1997</v>
      </c>
      <c r="J80" s="46" t="s">
        <v>77</v>
      </c>
      <c r="K80" s="162">
        <v>815389.2</v>
      </c>
      <c r="L80" s="46" t="s">
        <v>652</v>
      </c>
      <c r="M80" s="162" t="s">
        <v>652</v>
      </c>
      <c r="N80" s="46" t="s">
        <v>652</v>
      </c>
      <c r="O80" s="162" t="s">
        <v>652</v>
      </c>
      <c r="P80" s="45" t="s">
        <v>173</v>
      </c>
      <c r="Q80" s="44">
        <v>1</v>
      </c>
      <c r="R80" s="41">
        <v>1569053.72</v>
      </c>
      <c r="S80" s="146">
        <v>55</v>
      </c>
      <c r="T80" s="41">
        <v>862979.54</v>
      </c>
      <c r="U80" s="153">
        <f t="shared" si="7"/>
        <v>47590.340000000084</v>
      </c>
      <c r="V80" s="154">
        <f t="shared" si="8"/>
        <v>5.8365183154253319E-2</v>
      </c>
      <c r="W80" s="41">
        <v>862979.54</v>
      </c>
      <c r="X80" s="41">
        <v>0</v>
      </c>
      <c r="Y80" s="41">
        <f t="shared" si="9"/>
        <v>0</v>
      </c>
    </row>
    <row r="81" spans="1:25" s="45" customFormat="1" x14ac:dyDescent="0.3">
      <c r="A81" s="44">
        <v>9720003</v>
      </c>
      <c r="B81" s="45" t="s">
        <v>174</v>
      </c>
      <c r="C81" s="44" t="s">
        <v>1003</v>
      </c>
      <c r="D81" s="44" t="s">
        <v>4</v>
      </c>
      <c r="E81" s="44" t="s">
        <v>672</v>
      </c>
      <c r="F81" s="44" t="s">
        <v>632</v>
      </c>
      <c r="G81" s="47">
        <v>35457</v>
      </c>
      <c r="H81" s="47">
        <v>35522</v>
      </c>
      <c r="I81" s="44">
        <v>1997</v>
      </c>
      <c r="J81" s="46" t="s">
        <v>56</v>
      </c>
      <c r="K81" s="162">
        <v>272668.46999999997</v>
      </c>
      <c r="L81" s="46" t="s">
        <v>652</v>
      </c>
      <c r="M81" s="162" t="s">
        <v>652</v>
      </c>
      <c r="N81" s="46" t="s">
        <v>652</v>
      </c>
      <c r="O81" s="162" t="s">
        <v>652</v>
      </c>
      <c r="P81" s="45" t="s">
        <v>175</v>
      </c>
      <c r="Q81" s="44">
        <v>1</v>
      </c>
      <c r="R81" s="41">
        <v>461416.6</v>
      </c>
      <c r="S81" s="146">
        <v>65</v>
      </c>
      <c r="T81" s="41">
        <v>299935.32</v>
      </c>
      <c r="U81" s="153">
        <f t="shared" si="7"/>
        <v>27266.850000000035</v>
      </c>
      <c r="V81" s="154">
        <f t="shared" si="8"/>
        <v>0.10000001100237244</v>
      </c>
      <c r="W81" s="41">
        <v>299935.32</v>
      </c>
      <c r="X81" s="41">
        <v>0</v>
      </c>
      <c r="Y81" s="41">
        <f t="shared" si="9"/>
        <v>0</v>
      </c>
    </row>
    <row r="82" spans="1:25" s="45" customFormat="1" x14ac:dyDescent="0.3">
      <c r="A82" s="44">
        <v>9720005</v>
      </c>
      <c r="B82" s="45" t="s">
        <v>176</v>
      </c>
      <c r="C82" s="44" t="s">
        <v>1003</v>
      </c>
      <c r="D82" s="44" t="s">
        <v>4</v>
      </c>
      <c r="E82" s="44" t="s">
        <v>751</v>
      </c>
      <c r="F82" s="44" t="s">
        <v>694</v>
      </c>
      <c r="G82" s="47">
        <v>35461</v>
      </c>
      <c r="H82" s="47">
        <v>35884</v>
      </c>
      <c r="I82" s="44">
        <v>1997</v>
      </c>
      <c r="J82" s="46" t="s">
        <v>127</v>
      </c>
      <c r="K82" s="162">
        <v>30231.9</v>
      </c>
      <c r="L82" s="46" t="s">
        <v>652</v>
      </c>
      <c r="M82" s="162" t="s">
        <v>652</v>
      </c>
      <c r="N82" s="46" t="s">
        <v>652</v>
      </c>
      <c r="O82" s="162" t="s">
        <v>652</v>
      </c>
      <c r="P82" s="45" t="s">
        <v>177</v>
      </c>
      <c r="Q82" s="44">
        <v>1</v>
      </c>
      <c r="R82" s="41">
        <v>83137.73</v>
      </c>
      <c r="S82" s="146">
        <v>40</v>
      </c>
      <c r="T82" s="41">
        <v>33255.089999999997</v>
      </c>
      <c r="U82" s="153">
        <f t="shared" si="7"/>
        <v>3023.1899999999951</v>
      </c>
      <c r="V82" s="154">
        <f t="shared" si="8"/>
        <v>9.9999999999999867E-2</v>
      </c>
      <c r="W82" s="41">
        <v>33255.090000000004</v>
      </c>
      <c r="X82" s="41">
        <v>0</v>
      </c>
      <c r="Y82" s="41">
        <f t="shared" si="9"/>
        <v>0</v>
      </c>
    </row>
    <row r="83" spans="1:25" s="45" customFormat="1" x14ac:dyDescent="0.3">
      <c r="A83" s="44">
        <v>9720006</v>
      </c>
      <c r="B83" s="45" t="s">
        <v>96</v>
      </c>
      <c r="C83" s="44" t="s">
        <v>1003</v>
      </c>
      <c r="D83" s="44" t="s">
        <v>4</v>
      </c>
      <c r="E83" s="44" t="s">
        <v>674</v>
      </c>
      <c r="F83" s="44" t="s">
        <v>632</v>
      </c>
      <c r="G83" s="47">
        <v>35465</v>
      </c>
      <c r="H83" s="47">
        <v>35522</v>
      </c>
      <c r="I83" s="44">
        <v>1997</v>
      </c>
      <c r="J83" s="46" t="s">
        <v>56</v>
      </c>
      <c r="K83" s="162">
        <v>561179.63</v>
      </c>
      <c r="L83" s="46" t="s">
        <v>652</v>
      </c>
      <c r="M83" s="162" t="s">
        <v>652</v>
      </c>
      <c r="N83" s="46" t="s">
        <v>652</v>
      </c>
      <c r="O83" s="162" t="s">
        <v>652</v>
      </c>
      <c r="P83" s="45" t="s">
        <v>97</v>
      </c>
      <c r="Q83" s="44">
        <v>1</v>
      </c>
      <c r="R83" s="41">
        <v>1020326.59</v>
      </c>
      <c r="S83" s="146">
        <v>55</v>
      </c>
      <c r="T83" s="41">
        <v>561179.62</v>
      </c>
      <c r="U83" s="153">
        <f t="shared" si="7"/>
        <v>-1.0000000009313226E-2</v>
      </c>
      <c r="V83" s="154">
        <f t="shared" si="8"/>
        <v>-1.7819606235036645E-8</v>
      </c>
      <c r="W83" s="41">
        <v>561179.62</v>
      </c>
      <c r="X83" s="41">
        <v>0</v>
      </c>
      <c r="Y83" s="41">
        <f t="shared" si="9"/>
        <v>0</v>
      </c>
    </row>
    <row r="84" spans="1:25" s="45" customFormat="1" x14ac:dyDescent="0.3">
      <c r="A84" s="44">
        <v>9720007</v>
      </c>
      <c r="B84" s="45" t="s">
        <v>178</v>
      </c>
      <c r="C84" s="44" t="s">
        <v>1003</v>
      </c>
      <c r="D84" s="44" t="s">
        <v>4</v>
      </c>
      <c r="E84" s="44" t="s">
        <v>750</v>
      </c>
      <c r="F84" s="44">
        <v>3</v>
      </c>
      <c r="G84" s="47">
        <v>35521</v>
      </c>
      <c r="H84" s="47">
        <v>36511</v>
      </c>
      <c r="I84" s="44">
        <v>1997</v>
      </c>
      <c r="J84" s="46" t="s">
        <v>134</v>
      </c>
      <c r="K84" s="162">
        <v>2083166.79</v>
      </c>
      <c r="L84" s="46" t="s">
        <v>652</v>
      </c>
      <c r="M84" s="162" t="s">
        <v>652</v>
      </c>
      <c r="N84" s="46" t="s">
        <v>652</v>
      </c>
      <c r="O84" s="162" t="s">
        <v>652</v>
      </c>
      <c r="P84" s="45" t="s">
        <v>179</v>
      </c>
      <c r="Q84" s="44">
        <v>1</v>
      </c>
      <c r="R84" s="41">
        <v>3432676.31</v>
      </c>
      <c r="S84" s="146">
        <v>63.7</v>
      </c>
      <c r="T84" s="41">
        <v>2186614.7799999998</v>
      </c>
      <c r="U84" s="153">
        <f t="shared" si="7"/>
        <v>103447.98999999976</v>
      </c>
      <c r="V84" s="154">
        <f t="shared" si="8"/>
        <v>4.9659004980585175E-2</v>
      </c>
      <c r="W84" s="41">
        <v>2186614.7799999998</v>
      </c>
      <c r="X84" s="41">
        <v>0</v>
      </c>
      <c r="Y84" s="41">
        <f t="shared" si="9"/>
        <v>0</v>
      </c>
    </row>
    <row r="85" spans="1:25" s="45" customFormat="1" x14ac:dyDescent="0.3">
      <c r="A85" s="44">
        <v>9720008</v>
      </c>
      <c r="B85" s="45" t="s">
        <v>180</v>
      </c>
      <c r="C85" s="44" t="s">
        <v>1002</v>
      </c>
      <c r="D85" s="44" t="s">
        <v>4</v>
      </c>
      <c r="E85" s="44" t="s">
        <v>655</v>
      </c>
      <c r="F85" s="44" t="s">
        <v>652</v>
      </c>
      <c r="G85" s="47">
        <v>35534</v>
      </c>
      <c r="H85" s="47">
        <v>35996</v>
      </c>
      <c r="I85" s="44" t="s">
        <v>652</v>
      </c>
      <c r="J85" s="46" t="s">
        <v>61</v>
      </c>
      <c r="K85" s="163">
        <v>57978.39</v>
      </c>
      <c r="L85" s="46" t="s">
        <v>652</v>
      </c>
      <c r="M85" s="162" t="s">
        <v>652</v>
      </c>
      <c r="N85" s="46" t="s">
        <v>652</v>
      </c>
      <c r="O85" s="162" t="s">
        <v>652</v>
      </c>
      <c r="P85" s="45" t="s">
        <v>181</v>
      </c>
      <c r="Q85" s="44">
        <v>1</v>
      </c>
      <c r="R85" s="41">
        <v>58538.29</v>
      </c>
      <c r="S85" s="146">
        <v>100</v>
      </c>
      <c r="T85" s="41">
        <v>58538.29</v>
      </c>
      <c r="U85" s="153">
        <f t="shared" si="7"/>
        <v>559.90000000000146</v>
      </c>
      <c r="V85" s="154">
        <f t="shared" si="8"/>
        <v>9.657046358134469E-3</v>
      </c>
      <c r="W85" s="41">
        <v>58538.289999999994</v>
      </c>
      <c r="X85" s="41">
        <v>0</v>
      </c>
      <c r="Y85" s="41">
        <f t="shared" si="9"/>
        <v>0</v>
      </c>
    </row>
    <row r="86" spans="1:25" s="45" customFormat="1" x14ac:dyDescent="0.3">
      <c r="A86" s="44">
        <v>9720009</v>
      </c>
      <c r="B86" s="45" t="s">
        <v>182</v>
      </c>
      <c r="C86" s="44" t="s">
        <v>1003</v>
      </c>
      <c r="D86" s="44" t="s">
        <v>4</v>
      </c>
      <c r="E86" s="44" t="s">
        <v>749</v>
      </c>
      <c r="F86" s="44" t="s">
        <v>632</v>
      </c>
      <c r="G86" s="47">
        <v>35585</v>
      </c>
      <c r="H86" s="47">
        <v>35615</v>
      </c>
      <c r="I86" s="44">
        <v>1997</v>
      </c>
      <c r="J86" s="46" t="s">
        <v>77</v>
      </c>
      <c r="K86" s="162">
        <v>872437.37</v>
      </c>
      <c r="L86" s="46" t="s">
        <v>138</v>
      </c>
      <c r="M86" s="162">
        <v>1074978.1299999999</v>
      </c>
      <c r="N86" s="46" t="s">
        <v>652</v>
      </c>
      <c r="O86" s="162" t="s">
        <v>652</v>
      </c>
      <c r="P86" s="45" t="s">
        <v>183</v>
      </c>
      <c r="Q86" s="44">
        <v>1</v>
      </c>
      <c r="R86" s="41">
        <v>3071366.1</v>
      </c>
      <c r="S86" s="146">
        <v>35</v>
      </c>
      <c r="T86" s="41">
        <v>1074978.1299999999</v>
      </c>
      <c r="U86" s="153">
        <f>T86-M86</f>
        <v>0</v>
      </c>
      <c r="V86" s="154">
        <f>T86/M86-1</f>
        <v>0</v>
      </c>
      <c r="W86" s="41">
        <v>1074978.1299999999</v>
      </c>
      <c r="X86" s="41">
        <v>0</v>
      </c>
      <c r="Y86" s="41">
        <f t="shared" si="9"/>
        <v>0</v>
      </c>
    </row>
    <row r="87" spans="1:25" s="45" customFormat="1" x14ac:dyDescent="0.3">
      <c r="A87" s="44">
        <v>9720010</v>
      </c>
      <c r="B87" s="45" t="s">
        <v>67</v>
      </c>
      <c r="C87" s="44" t="s">
        <v>1003</v>
      </c>
      <c r="D87" s="44" t="s">
        <v>4</v>
      </c>
      <c r="E87" s="44" t="s">
        <v>854</v>
      </c>
      <c r="F87" s="44" t="s">
        <v>694</v>
      </c>
      <c r="G87" s="47">
        <v>35586</v>
      </c>
      <c r="H87" s="47">
        <v>35615</v>
      </c>
      <c r="I87" s="44">
        <v>1997</v>
      </c>
      <c r="J87" s="46" t="s">
        <v>77</v>
      </c>
      <c r="K87" s="162">
        <v>3651809.92</v>
      </c>
      <c r="L87" s="46" t="s">
        <v>652</v>
      </c>
      <c r="M87" s="162" t="s">
        <v>652</v>
      </c>
      <c r="N87" s="46" t="s">
        <v>652</v>
      </c>
      <c r="O87" s="162" t="s">
        <v>652</v>
      </c>
      <c r="P87" s="45" t="s">
        <v>68</v>
      </c>
      <c r="Q87" s="44">
        <v>1</v>
      </c>
      <c r="R87" s="41">
        <v>4925917.8899999997</v>
      </c>
      <c r="S87" s="146">
        <v>67</v>
      </c>
      <c r="T87" s="41">
        <v>3300364.99</v>
      </c>
      <c r="U87" s="153">
        <f>T87-K87</f>
        <v>-351444.9299999997</v>
      </c>
      <c r="V87" s="154">
        <f>T87/K87-1</f>
        <v>-9.6238560521791805E-2</v>
      </c>
      <c r="W87" s="41">
        <v>3300364.99</v>
      </c>
      <c r="X87" s="41">
        <v>0</v>
      </c>
      <c r="Y87" s="41">
        <f t="shared" si="9"/>
        <v>0</v>
      </c>
    </row>
    <row r="88" spans="1:25" s="45" customFormat="1" x14ac:dyDescent="0.3">
      <c r="A88" s="44">
        <v>9720011</v>
      </c>
      <c r="B88" s="45" t="s">
        <v>184</v>
      </c>
      <c r="C88" s="44" t="s">
        <v>1003</v>
      </c>
      <c r="D88" s="44" t="s">
        <v>4</v>
      </c>
      <c r="E88" s="44" t="s">
        <v>748</v>
      </c>
      <c r="F88" s="44" t="s">
        <v>632</v>
      </c>
      <c r="G88" s="47">
        <v>35607</v>
      </c>
      <c r="H88" s="47">
        <v>35726</v>
      </c>
      <c r="I88" s="44">
        <v>1997</v>
      </c>
      <c r="J88" s="46" t="s">
        <v>150</v>
      </c>
      <c r="K88" s="162">
        <v>30740.61</v>
      </c>
      <c r="L88" s="46" t="s">
        <v>652</v>
      </c>
      <c r="M88" s="162" t="s">
        <v>652</v>
      </c>
      <c r="N88" s="46" t="s">
        <v>652</v>
      </c>
      <c r="O88" s="162" t="s">
        <v>652</v>
      </c>
      <c r="P88" s="45" t="s">
        <v>185</v>
      </c>
      <c r="Q88" s="44">
        <v>1</v>
      </c>
      <c r="R88" s="41">
        <v>101671.7</v>
      </c>
      <c r="S88" s="146">
        <v>30</v>
      </c>
      <c r="T88" s="41">
        <v>30501.51</v>
      </c>
      <c r="U88" s="153">
        <f>T88-K88</f>
        <v>-239.10000000000218</v>
      </c>
      <c r="V88" s="154">
        <f>T88/K88-1</f>
        <v>-7.7779848870924706E-3</v>
      </c>
      <c r="W88" s="41">
        <v>30501.51</v>
      </c>
      <c r="X88" s="41">
        <v>0</v>
      </c>
      <c r="Y88" s="41">
        <f t="shared" si="9"/>
        <v>0</v>
      </c>
    </row>
    <row r="89" spans="1:25" s="45" customFormat="1" x14ac:dyDescent="0.3">
      <c r="A89" s="44">
        <v>9720012</v>
      </c>
      <c r="B89" s="45" t="s">
        <v>186</v>
      </c>
      <c r="C89" s="44" t="s">
        <v>1003</v>
      </c>
      <c r="D89" s="44" t="s">
        <v>4</v>
      </c>
      <c r="E89" s="44" t="s">
        <v>747</v>
      </c>
      <c r="F89" s="44" t="s">
        <v>694</v>
      </c>
      <c r="G89" s="47">
        <v>35632</v>
      </c>
      <c r="H89" s="47">
        <v>35726</v>
      </c>
      <c r="I89" s="44">
        <v>1997</v>
      </c>
      <c r="J89" s="46" t="s">
        <v>150</v>
      </c>
      <c r="K89" s="162">
        <v>61045.18</v>
      </c>
      <c r="L89" s="46" t="s">
        <v>127</v>
      </c>
      <c r="M89" s="162">
        <v>99997.82</v>
      </c>
      <c r="N89" s="46" t="s">
        <v>652</v>
      </c>
      <c r="O89" s="162" t="s">
        <v>652</v>
      </c>
      <c r="P89" s="45" t="s">
        <v>187</v>
      </c>
      <c r="Q89" s="44">
        <v>1</v>
      </c>
      <c r="R89" s="41">
        <v>236509.65</v>
      </c>
      <c r="S89" s="146">
        <v>40</v>
      </c>
      <c r="T89" s="41">
        <v>94603.86</v>
      </c>
      <c r="U89" s="153">
        <f>T89-M89</f>
        <v>-5393.9600000000064</v>
      </c>
      <c r="V89" s="154">
        <f>T89/M89-1</f>
        <v>-5.3940775908914884E-2</v>
      </c>
      <c r="W89" s="41">
        <v>94603.86</v>
      </c>
      <c r="X89" s="41">
        <v>0</v>
      </c>
      <c r="Y89" s="41">
        <f t="shared" si="9"/>
        <v>0</v>
      </c>
    </row>
    <row r="90" spans="1:25" s="45" customFormat="1" x14ac:dyDescent="0.3">
      <c r="A90" s="44">
        <v>9720013</v>
      </c>
      <c r="B90" s="45" t="s">
        <v>188</v>
      </c>
      <c r="C90" s="44" t="s">
        <v>1003</v>
      </c>
      <c r="D90" s="44" t="s">
        <v>4</v>
      </c>
      <c r="E90" s="44" t="s">
        <v>746</v>
      </c>
      <c r="F90" s="44" t="s">
        <v>632</v>
      </c>
      <c r="G90" s="47">
        <v>35650</v>
      </c>
      <c r="H90" s="47">
        <v>35726</v>
      </c>
      <c r="I90" s="44">
        <v>1997</v>
      </c>
      <c r="J90" s="46" t="s">
        <v>150</v>
      </c>
      <c r="K90" s="162">
        <v>762192.68</v>
      </c>
      <c r="L90" s="46" t="s">
        <v>652</v>
      </c>
      <c r="M90" s="162" t="s">
        <v>652</v>
      </c>
      <c r="N90" s="46" t="s">
        <v>652</v>
      </c>
      <c r="O90" s="162" t="s">
        <v>652</v>
      </c>
      <c r="P90" s="45" t="s">
        <v>189</v>
      </c>
      <c r="Q90" s="44">
        <v>1</v>
      </c>
      <c r="R90" s="41">
        <v>1365448.06</v>
      </c>
      <c r="S90" s="146">
        <v>55</v>
      </c>
      <c r="T90" s="41">
        <v>750996</v>
      </c>
      <c r="U90" s="153">
        <f>T90-K90</f>
        <v>-11196.680000000051</v>
      </c>
      <c r="V90" s="154">
        <f>T90/K90-1</f>
        <v>-1.4690091224701884E-2</v>
      </c>
      <c r="W90" s="41">
        <v>750995.99999999988</v>
      </c>
      <c r="X90" s="41">
        <v>0</v>
      </c>
      <c r="Y90" s="41">
        <f t="shared" si="9"/>
        <v>0</v>
      </c>
    </row>
    <row r="91" spans="1:25" s="45" customFormat="1" x14ac:dyDescent="0.3">
      <c r="A91" s="44">
        <v>9720015</v>
      </c>
      <c r="B91" s="45" t="s">
        <v>190</v>
      </c>
      <c r="C91" s="44" t="s">
        <v>1003</v>
      </c>
      <c r="D91" s="44" t="s">
        <v>4</v>
      </c>
      <c r="E91" s="44" t="s">
        <v>745</v>
      </c>
      <c r="F91" s="44" t="s">
        <v>694</v>
      </c>
      <c r="G91" s="47">
        <v>35695</v>
      </c>
      <c r="H91" s="47">
        <v>35884</v>
      </c>
      <c r="I91" s="44">
        <v>1997</v>
      </c>
      <c r="J91" s="46" t="s">
        <v>127</v>
      </c>
      <c r="K91" s="162">
        <v>329643.98</v>
      </c>
      <c r="L91" s="46" t="s">
        <v>153</v>
      </c>
      <c r="M91" s="162">
        <v>498726.5</v>
      </c>
      <c r="N91" s="46" t="s">
        <v>652</v>
      </c>
      <c r="O91" s="162" t="s">
        <v>652</v>
      </c>
      <c r="P91" s="45" t="s">
        <v>191</v>
      </c>
      <c r="Q91" s="44">
        <v>1</v>
      </c>
      <c r="R91" s="41">
        <v>1246816.23</v>
      </c>
      <c r="S91" s="146">
        <v>40</v>
      </c>
      <c r="T91" s="41">
        <v>498726.49</v>
      </c>
      <c r="U91" s="153">
        <f>T91-M91</f>
        <v>-1.0000000009313226E-2</v>
      </c>
      <c r="V91" s="154">
        <f>T91/M91-1</f>
        <v>-2.0051070137583338E-8</v>
      </c>
      <c r="W91" s="41">
        <v>498726.49</v>
      </c>
      <c r="X91" s="41">
        <v>0</v>
      </c>
      <c r="Y91" s="41">
        <f t="shared" si="9"/>
        <v>0</v>
      </c>
    </row>
    <row r="92" spans="1:25" s="45" customFormat="1" x14ac:dyDescent="0.3">
      <c r="A92" s="44">
        <v>9720016</v>
      </c>
      <c r="B92" s="45" t="s">
        <v>932</v>
      </c>
      <c r="C92" s="44" t="s">
        <v>1003</v>
      </c>
      <c r="D92" s="44" t="s">
        <v>4</v>
      </c>
      <c r="E92" s="44" t="s">
        <v>744</v>
      </c>
      <c r="F92" s="44">
        <v>2</v>
      </c>
      <c r="G92" s="47">
        <v>35564</v>
      </c>
      <c r="H92" s="47">
        <v>35726</v>
      </c>
      <c r="I92" s="44">
        <v>1997</v>
      </c>
      <c r="J92" s="46" t="s">
        <v>150</v>
      </c>
      <c r="K92" s="162">
        <v>2489335.2599999998</v>
      </c>
      <c r="L92" s="46" t="s">
        <v>652</v>
      </c>
      <c r="M92" s="162" t="s">
        <v>652</v>
      </c>
      <c r="N92" s="46" t="s">
        <v>652</v>
      </c>
      <c r="O92" s="162" t="s">
        <v>652</v>
      </c>
      <c r="P92" s="45" t="s">
        <v>102</v>
      </c>
      <c r="Q92" s="44">
        <v>1</v>
      </c>
      <c r="R92" s="41">
        <v>2643956.92</v>
      </c>
      <c r="S92" s="146">
        <v>49.5</v>
      </c>
      <c r="T92" s="41">
        <v>1308758.8099999998</v>
      </c>
      <c r="U92" s="153">
        <f>T92-K92</f>
        <v>-1180576.45</v>
      </c>
      <c r="V92" s="154">
        <f>T92/K92-1</f>
        <v>-0.47425369694879915</v>
      </c>
      <c r="W92" s="41">
        <v>1308758.8099999998</v>
      </c>
      <c r="X92" s="41">
        <v>0</v>
      </c>
      <c r="Y92" s="41">
        <f t="shared" si="9"/>
        <v>0</v>
      </c>
    </row>
    <row r="93" spans="1:25" s="45" customFormat="1" x14ac:dyDescent="0.3">
      <c r="A93" s="44">
        <v>9720017</v>
      </c>
      <c r="B93" s="45" t="s">
        <v>193</v>
      </c>
      <c r="C93" s="44" t="s">
        <v>1003</v>
      </c>
      <c r="D93" s="44" t="s">
        <v>4</v>
      </c>
      <c r="E93" s="44" t="s">
        <v>743</v>
      </c>
      <c r="F93" s="44" t="s">
        <v>632</v>
      </c>
      <c r="G93" s="47">
        <v>35704</v>
      </c>
      <c r="H93" s="47">
        <v>35726</v>
      </c>
      <c r="I93" s="44">
        <v>1997</v>
      </c>
      <c r="J93" s="46" t="s">
        <v>150</v>
      </c>
      <c r="K93" s="162">
        <v>359003.8</v>
      </c>
      <c r="L93" s="46" t="s">
        <v>652</v>
      </c>
      <c r="M93" s="162" t="s">
        <v>652</v>
      </c>
      <c r="N93" s="46" t="s">
        <v>652</v>
      </c>
      <c r="O93" s="162" t="s">
        <v>652</v>
      </c>
      <c r="P93" s="45" t="s">
        <v>794</v>
      </c>
      <c r="Q93" s="44">
        <v>1</v>
      </c>
      <c r="R93" s="41">
        <v>485805.66</v>
      </c>
      <c r="S93" s="146">
        <v>65</v>
      </c>
      <c r="T93" s="41">
        <v>315773.68</v>
      </c>
      <c r="U93" s="153">
        <f>T93-K93</f>
        <v>-43230.119999999995</v>
      </c>
      <c r="V93" s="154">
        <f>T93/K93-1</f>
        <v>-0.12041688695217156</v>
      </c>
      <c r="W93" s="41">
        <v>315773.68</v>
      </c>
      <c r="X93" s="41">
        <v>0</v>
      </c>
      <c r="Y93" s="41">
        <f t="shared" si="9"/>
        <v>0</v>
      </c>
    </row>
    <row r="94" spans="1:25" s="45" customFormat="1" x14ac:dyDescent="0.3">
      <c r="A94" s="44">
        <v>9720018</v>
      </c>
      <c r="B94" s="45" t="s">
        <v>194</v>
      </c>
      <c r="C94" s="44" t="s">
        <v>1003</v>
      </c>
      <c r="D94" s="44" t="s">
        <v>4</v>
      </c>
      <c r="E94" s="44" t="s">
        <v>742</v>
      </c>
      <c r="F94" s="44" t="s">
        <v>694</v>
      </c>
      <c r="G94" s="47">
        <v>35716</v>
      </c>
      <c r="H94" s="47">
        <v>35884</v>
      </c>
      <c r="I94" s="44">
        <v>1997</v>
      </c>
      <c r="J94" s="46" t="s">
        <v>127</v>
      </c>
      <c r="K94" s="162">
        <v>555075.11</v>
      </c>
      <c r="L94" s="46" t="s">
        <v>153</v>
      </c>
      <c r="M94" s="162">
        <v>1922879.59</v>
      </c>
      <c r="N94" s="46" t="s">
        <v>652</v>
      </c>
      <c r="O94" s="162" t="s">
        <v>652</v>
      </c>
      <c r="P94" s="45" t="s">
        <v>931</v>
      </c>
      <c r="Q94" s="44">
        <v>1</v>
      </c>
      <c r="R94" s="41">
        <v>2135445.5499999998</v>
      </c>
      <c r="S94" s="146">
        <v>95</v>
      </c>
      <c r="T94" s="41">
        <v>2028673.27</v>
      </c>
      <c r="U94" s="153">
        <f>T94-M94</f>
        <v>105793.67999999993</v>
      </c>
      <c r="V94" s="154">
        <f>T94/M94-1</f>
        <v>5.5018359209897172E-2</v>
      </c>
      <c r="W94" s="41">
        <v>2028673.27</v>
      </c>
      <c r="X94" s="41">
        <v>0</v>
      </c>
      <c r="Y94" s="41">
        <f t="shared" si="9"/>
        <v>0</v>
      </c>
    </row>
    <row r="95" spans="1:25" s="45" customFormat="1" x14ac:dyDescent="0.3">
      <c r="A95" s="44">
        <v>9820002</v>
      </c>
      <c r="B95" s="45" t="s">
        <v>195</v>
      </c>
      <c r="C95" s="44" t="s">
        <v>1002</v>
      </c>
      <c r="D95" s="44" t="s">
        <v>4</v>
      </c>
      <c r="E95" s="44" t="s">
        <v>655</v>
      </c>
      <c r="F95" s="44" t="s">
        <v>652</v>
      </c>
      <c r="G95" s="47">
        <v>35880</v>
      </c>
      <c r="H95" s="47">
        <v>35996</v>
      </c>
      <c r="I95" s="44" t="s">
        <v>652</v>
      </c>
      <c r="J95" s="46" t="s">
        <v>61</v>
      </c>
      <c r="K95" s="163">
        <v>241563.99</v>
      </c>
      <c r="L95" s="46" t="s">
        <v>652</v>
      </c>
      <c r="M95" s="162" t="s">
        <v>652</v>
      </c>
      <c r="N95" s="46" t="s">
        <v>652</v>
      </c>
      <c r="O95" s="162" t="s">
        <v>652</v>
      </c>
      <c r="P95" s="45" t="s">
        <v>196</v>
      </c>
      <c r="Q95" s="44">
        <v>1</v>
      </c>
      <c r="R95" s="41">
        <v>286879.59000000003</v>
      </c>
      <c r="S95" s="146">
        <v>100</v>
      </c>
      <c r="T95" s="41">
        <v>286879.59000000003</v>
      </c>
      <c r="U95" s="153">
        <f>T95-K95</f>
        <v>45315.600000000035</v>
      </c>
      <c r="V95" s="154">
        <f>T95/K95-1</f>
        <v>0.18759252983029473</v>
      </c>
      <c r="W95" s="41">
        <v>286879.59000000003</v>
      </c>
      <c r="X95" s="41">
        <v>0</v>
      </c>
      <c r="Y95" s="41">
        <f t="shared" si="9"/>
        <v>0</v>
      </c>
    </row>
    <row r="96" spans="1:25" s="45" customFormat="1" x14ac:dyDescent="0.3">
      <c r="A96" s="44">
        <v>9820003</v>
      </c>
      <c r="B96" s="45" t="s">
        <v>197</v>
      </c>
      <c r="C96" s="44" t="s">
        <v>1003</v>
      </c>
      <c r="D96" s="44" t="s">
        <v>4</v>
      </c>
      <c r="E96" s="44" t="s">
        <v>741</v>
      </c>
      <c r="F96" s="44" t="s">
        <v>694</v>
      </c>
      <c r="G96" s="47">
        <v>35909</v>
      </c>
      <c r="H96" s="47">
        <v>36262</v>
      </c>
      <c r="I96" s="44">
        <v>1997</v>
      </c>
      <c r="J96" s="46" t="s">
        <v>198</v>
      </c>
      <c r="K96" s="162">
        <v>806668.46</v>
      </c>
      <c r="L96" s="46" t="s">
        <v>652</v>
      </c>
      <c r="M96" s="162" t="s">
        <v>652</v>
      </c>
      <c r="N96" s="46" t="s">
        <v>652</v>
      </c>
      <c r="O96" s="162" t="s">
        <v>652</v>
      </c>
      <c r="P96" s="45" t="s">
        <v>199</v>
      </c>
      <c r="Q96" s="44">
        <v>1</v>
      </c>
      <c r="R96" s="41">
        <v>2557653.48</v>
      </c>
      <c r="S96" s="146">
        <v>30</v>
      </c>
      <c r="T96" s="41">
        <v>767296.04</v>
      </c>
      <c r="U96" s="153">
        <f>T96-K96</f>
        <v>-39372.419999999925</v>
      </c>
      <c r="V96" s="154">
        <f>T96/K96-1</f>
        <v>-4.880867661542132E-2</v>
      </c>
      <c r="W96" s="41">
        <v>767296.04</v>
      </c>
      <c r="X96" s="41">
        <v>0</v>
      </c>
      <c r="Y96" s="41">
        <f t="shared" si="9"/>
        <v>0</v>
      </c>
    </row>
    <row r="97" spans="1:25" s="45" customFormat="1" x14ac:dyDescent="0.3">
      <c r="A97" s="44">
        <v>9820005</v>
      </c>
      <c r="B97" s="45" t="s">
        <v>200</v>
      </c>
      <c r="C97" s="44" t="s">
        <v>1002</v>
      </c>
      <c r="D97" s="44" t="s">
        <v>4</v>
      </c>
      <c r="E97" s="44" t="s">
        <v>655</v>
      </c>
      <c r="F97" s="44" t="s">
        <v>652</v>
      </c>
      <c r="G97" s="47">
        <v>35923</v>
      </c>
      <c r="H97" s="47">
        <v>35996</v>
      </c>
      <c r="I97" s="44" t="s">
        <v>652</v>
      </c>
      <c r="J97" s="46" t="s">
        <v>61</v>
      </c>
      <c r="K97" s="162">
        <v>75378.73</v>
      </c>
      <c r="L97" s="46" t="s">
        <v>652</v>
      </c>
      <c r="M97" s="162" t="s">
        <v>652</v>
      </c>
      <c r="N97" s="46" t="s">
        <v>652</v>
      </c>
      <c r="O97" s="162" t="s">
        <v>652</v>
      </c>
      <c r="P97" s="45" t="s">
        <v>201</v>
      </c>
      <c r="Q97" s="44">
        <v>1</v>
      </c>
      <c r="R97" s="41">
        <v>75081.48</v>
      </c>
      <c r="S97" s="146">
        <v>100</v>
      </c>
      <c r="T97" s="41">
        <v>75081.489999999991</v>
      </c>
      <c r="U97" s="153">
        <f>T97-K97</f>
        <v>-297.24000000000524</v>
      </c>
      <c r="V97" s="154">
        <f>T97/K97-1</f>
        <v>-3.9432874499213399E-3</v>
      </c>
      <c r="W97" s="41">
        <v>75081.489999999991</v>
      </c>
      <c r="X97" s="41">
        <v>0</v>
      </c>
      <c r="Y97" s="41">
        <f t="shared" si="9"/>
        <v>0</v>
      </c>
    </row>
    <row r="98" spans="1:25" s="45" customFormat="1" x14ac:dyDescent="0.3">
      <c r="A98" s="44">
        <v>9820006</v>
      </c>
      <c r="B98" s="45" t="s">
        <v>202</v>
      </c>
      <c r="C98" s="44" t="s">
        <v>1002</v>
      </c>
      <c r="D98" s="44" t="s">
        <v>4</v>
      </c>
      <c r="E98" s="44" t="s">
        <v>655</v>
      </c>
      <c r="F98" s="44" t="s">
        <v>652</v>
      </c>
      <c r="G98" s="47">
        <v>35926</v>
      </c>
      <c r="H98" s="47">
        <v>35996</v>
      </c>
      <c r="I98" s="44" t="s">
        <v>652</v>
      </c>
      <c r="J98" s="46" t="s">
        <v>61</v>
      </c>
      <c r="K98" s="163">
        <v>349556.33</v>
      </c>
      <c r="L98" s="46" t="s">
        <v>652</v>
      </c>
      <c r="M98" s="162" t="s">
        <v>652</v>
      </c>
      <c r="N98" s="46" t="s">
        <v>652</v>
      </c>
      <c r="O98" s="162" t="s">
        <v>652</v>
      </c>
      <c r="P98" s="45" t="s">
        <v>112</v>
      </c>
      <c r="Q98" s="44">
        <v>1</v>
      </c>
      <c r="R98" s="41">
        <v>346651.1</v>
      </c>
      <c r="S98" s="146">
        <v>100</v>
      </c>
      <c r="T98" s="41">
        <v>346651.1</v>
      </c>
      <c r="U98" s="153">
        <f>T98-K98</f>
        <v>-2905.2300000000396</v>
      </c>
      <c r="V98" s="154">
        <f>T98/K98-1</f>
        <v>-8.3111926481206355E-3</v>
      </c>
      <c r="W98" s="41">
        <v>346651.1</v>
      </c>
      <c r="X98" s="41">
        <v>0</v>
      </c>
      <c r="Y98" s="41">
        <f t="shared" si="9"/>
        <v>0</v>
      </c>
    </row>
    <row r="99" spans="1:25" s="45" customFormat="1" x14ac:dyDescent="0.3">
      <c r="A99" s="44">
        <v>9820010</v>
      </c>
      <c r="B99" s="45" t="s">
        <v>203</v>
      </c>
      <c r="C99" s="44" t="s">
        <v>1003</v>
      </c>
      <c r="D99" s="44" t="s">
        <v>4</v>
      </c>
      <c r="E99" s="44" t="s">
        <v>656</v>
      </c>
      <c r="F99" s="44">
        <v>1</v>
      </c>
      <c r="G99" s="47">
        <v>35944</v>
      </c>
      <c r="H99" s="47">
        <v>36262</v>
      </c>
      <c r="I99" s="44">
        <v>1997</v>
      </c>
      <c r="J99" s="46" t="s">
        <v>198</v>
      </c>
      <c r="K99" s="162">
        <v>909564.11</v>
      </c>
      <c r="L99" s="46" t="s">
        <v>652</v>
      </c>
      <c r="M99" s="162" t="s">
        <v>652</v>
      </c>
      <c r="N99" s="46" t="s">
        <v>652</v>
      </c>
      <c r="O99" s="162" t="s">
        <v>652</v>
      </c>
      <c r="P99" s="45" t="s">
        <v>204</v>
      </c>
      <c r="Q99" s="44">
        <v>1</v>
      </c>
      <c r="R99" s="41">
        <v>1383276.27</v>
      </c>
      <c r="S99" s="146">
        <v>44.9</v>
      </c>
      <c r="T99" s="41">
        <v>621090.97</v>
      </c>
      <c r="U99" s="153">
        <f>T99-K99</f>
        <v>-288473.14</v>
      </c>
      <c r="V99" s="154">
        <f>T99/K99-1</f>
        <v>-0.31715536797070853</v>
      </c>
      <c r="W99" s="41">
        <v>621090.97</v>
      </c>
      <c r="X99" s="41">
        <v>0</v>
      </c>
      <c r="Y99" s="41">
        <f t="shared" si="9"/>
        <v>0</v>
      </c>
    </row>
    <row r="100" spans="1:25" s="45" customFormat="1" x14ac:dyDescent="0.3">
      <c r="A100" s="44">
        <v>9820011</v>
      </c>
      <c r="B100" s="45" t="s">
        <v>205</v>
      </c>
      <c r="C100" s="44" t="s">
        <v>1003</v>
      </c>
      <c r="D100" s="44" t="s">
        <v>4</v>
      </c>
      <c r="E100" s="44" t="s">
        <v>735</v>
      </c>
      <c r="F100" s="44" t="s">
        <v>694</v>
      </c>
      <c r="G100" s="47">
        <v>35948</v>
      </c>
      <c r="H100" s="47">
        <v>35996</v>
      </c>
      <c r="I100" s="44">
        <v>1997</v>
      </c>
      <c r="J100" s="46" t="s">
        <v>61</v>
      </c>
      <c r="K100" s="163">
        <v>463580.01</v>
      </c>
      <c r="L100" s="46" t="s">
        <v>226</v>
      </c>
      <c r="M100" s="162">
        <v>881583.47</v>
      </c>
      <c r="N100" s="46" t="s">
        <v>652</v>
      </c>
      <c r="O100" s="162" t="s">
        <v>652</v>
      </c>
      <c r="P100" s="45" t="s">
        <v>206</v>
      </c>
      <c r="Q100" s="44">
        <v>1</v>
      </c>
      <c r="R100" s="41">
        <v>2938587.31</v>
      </c>
      <c r="S100" s="146">
        <v>30</v>
      </c>
      <c r="T100" s="41">
        <v>881583.47</v>
      </c>
      <c r="U100" s="153">
        <f>T100-M100</f>
        <v>0</v>
      </c>
      <c r="V100" s="154">
        <f>T100/M100-1</f>
        <v>0</v>
      </c>
      <c r="W100" s="41">
        <v>881583.47</v>
      </c>
      <c r="X100" s="41">
        <v>0</v>
      </c>
      <c r="Y100" s="41">
        <f t="shared" si="9"/>
        <v>0</v>
      </c>
    </row>
    <row r="101" spans="1:25" s="45" customFormat="1" x14ac:dyDescent="0.3">
      <c r="A101" s="44">
        <v>9820013</v>
      </c>
      <c r="B101" s="45" t="s">
        <v>207</v>
      </c>
      <c r="C101" s="44" t="s">
        <v>1003</v>
      </c>
      <c r="D101" s="44" t="s">
        <v>4</v>
      </c>
      <c r="E101" s="44" t="s">
        <v>740</v>
      </c>
      <c r="F101" s="44" t="s">
        <v>632</v>
      </c>
      <c r="G101" s="47">
        <v>36077</v>
      </c>
      <c r="H101" s="47">
        <v>36175</v>
      </c>
      <c r="I101" s="44">
        <v>1997</v>
      </c>
      <c r="J101" s="46" t="s">
        <v>166</v>
      </c>
      <c r="K101" s="162">
        <v>1939092.9</v>
      </c>
      <c r="L101" s="46" t="s">
        <v>652</v>
      </c>
      <c r="M101" s="162" t="s">
        <v>652</v>
      </c>
      <c r="N101" s="46" t="s">
        <v>652</v>
      </c>
      <c r="O101" s="162" t="s">
        <v>652</v>
      </c>
      <c r="P101" s="45" t="s">
        <v>208</v>
      </c>
      <c r="Q101" s="44">
        <v>1</v>
      </c>
      <c r="R101" s="41">
        <v>2158494.31</v>
      </c>
      <c r="S101" s="146">
        <v>65</v>
      </c>
      <c r="T101" s="41">
        <v>1403021.26</v>
      </c>
      <c r="U101" s="153">
        <f>T101-K101</f>
        <v>-536071.6399999999</v>
      </c>
      <c r="V101" s="154">
        <f>T101/K101-1</f>
        <v>-0.27645485164738626</v>
      </c>
      <c r="W101" s="41">
        <v>1403021.26</v>
      </c>
      <c r="X101" s="41">
        <v>0</v>
      </c>
      <c r="Y101" s="41">
        <f t="shared" si="9"/>
        <v>0</v>
      </c>
    </row>
    <row r="102" spans="1:25" s="45" customFormat="1" x14ac:dyDescent="0.3">
      <c r="A102" s="44">
        <v>9820014</v>
      </c>
      <c r="B102" s="45" t="s">
        <v>209</v>
      </c>
      <c r="C102" s="44" t="s">
        <v>1003</v>
      </c>
      <c r="D102" s="44" t="s">
        <v>4</v>
      </c>
      <c r="E102" s="44" t="s">
        <v>702</v>
      </c>
      <c r="F102" s="44" t="s">
        <v>632</v>
      </c>
      <c r="G102" s="47">
        <v>36080</v>
      </c>
      <c r="H102" s="47">
        <v>36262</v>
      </c>
      <c r="I102" s="44">
        <v>1997</v>
      </c>
      <c r="J102" s="46" t="s">
        <v>198</v>
      </c>
      <c r="K102" s="162">
        <v>3214464.8</v>
      </c>
      <c r="L102" s="46" t="s">
        <v>652</v>
      </c>
      <c r="M102" s="162" t="s">
        <v>652</v>
      </c>
      <c r="N102" s="46" t="s">
        <v>652</v>
      </c>
      <c r="O102" s="162" t="s">
        <v>652</v>
      </c>
      <c r="P102" s="45" t="s">
        <v>897</v>
      </c>
      <c r="Q102" s="44">
        <v>1</v>
      </c>
      <c r="R102" s="41">
        <v>6754144.29</v>
      </c>
      <c r="S102" s="146">
        <v>48</v>
      </c>
      <c r="T102" s="41">
        <v>3241989.1800000006</v>
      </c>
      <c r="U102" s="153">
        <f>T102-K102</f>
        <v>27524.38000000082</v>
      </c>
      <c r="V102" s="154">
        <f>T102/K102-1</f>
        <v>8.5626633708979494E-3</v>
      </c>
      <c r="W102" s="41">
        <v>3241989.1800000006</v>
      </c>
      <c r="X102" s="41">
        <v>0</v>
      </c>
      <c r="Y102" s="41">
        <f t="shared" si="9"/>
        <v>0</v>
      </c>
    </row>
    <row r="103" spans="1:25" s="45" customFormat="1" x14ac:dyDescent="0.3">
      <c r="A103" s="44">
        <v>9820015</v>
      </c>
      <c r="B103" s="45" t="s">
        <v>210</v>
      </c>
      <c r="C103" s="44" t="s">
        <v>1002</v>
      </c>
      <c r="D103" s="44" t="s">
        <v>4</v>
      </c>
      <c r="E103" s="44" t="s">
        <v>655</v>
      </c>
      <c r="F103" s="44" t="s">
        <v>652</v>
      </c>
      <c r="G103" s="47">
        <v>36083</v>
      </c>
      <c r="H103" s="47">
        <v>36175</v>
      </c>
      <c r="I103" s="44" t="s">
        <v>652</v>
      </c>
      <c r="J103" s="46" t="s">
        <v>166</v>
      </c>
      <c r="K103" s="162">
        <v>128097.86</v>
      </c>
      <c r="L103" s="46" t="s">
        <v>652</v>
      </c>
      <c r="M103" s="162" t="s">
        <v>652</v>
      </c>
      <c r="N103" s="46" t="s">
        <v>652</v>
      </c>
      <c r="O103" s="162" t="s">
        <v>652</v>
      </c>
      <c r="P103" s="45" t="s">
        <v>211</v>
      </c>
      <c r="Q103" s="44">
        <v>1</v>
      </c>
      <c r="R103" s="41">
        <v>128097.86</v>
      </c>
      <c r="S103" s="146">
        <v>100</v>
      </c>
      <c r="T103" s="41">
        <v>128097.86</v>
      </c>
      <c r="U103" s="153">
        <f>T103-K103</f>
        <v>0</v>
      </c>
      <c r="V103" s="154">
        <f>T103/K103-1</f>
        <v>0</v>
      </c>
      <c r="W103" s="41">
        <v>128097.85999999999</v>
      </c>
      <c r="X103" s="41">
        <v>0</v>
      </c>
      <c r="Y103" s="41">
        <f t="shared" si="9"/>
        <v>0</v>
      </c>
    </row>
    <row r="104" spans="1:25" s="45" customFormat="1" x14ac:dyDescent="0.3">
      <c r="A104" s="44">
        <v>9820016</v>
      </c>
      <c r="B104" s="45" t="s">
        <v>212</v>
      </c>
      <c r="C104" s="44" t="s">
        <v>1003</v>
      </c>
      <c r="D104" s="44" t="s">
        <v>4</v>
      </c>
      <c r="E104" s="44" t="s">
        <v>739</v>
      </c>
      <c r="F104" s="44" t="s">
        <v>694</v>
      </c>
      <c r="G104" s="47">
        <v>36095</v>
      </c>
      <c r="H104" s="47">
        <v>36175</v>
      </c>
      <c r="I104" s="44">
        <v>1997</v>
      </c>
      <c r="J104" s="46" t="s">
        <v>166</v>
      </c>
      <c r="K104" s="162">
        <v>251811.37</v>
      </c>
      <c r="L104" s="46" t="s">
        <v>652</v>
      </c>
      <c r="M104" s="162" t="s">
        <v>652</v>
      </c>
      <c r="N104" s="46" t="s">
        <v>652</v>
      </c>
      <c r="O104" s="162" t="s">
        <v>652</v>
      </c>
      <c r="P104" s="45" t="s">
        <v>103</v>
      </c>
      <c r="Q104" s="44">
        <v>1</v>
      </c>
      <c r="R104" s="41">
        <v>441950.7</v>
      </c>
      <c r="S104" s="146">
        <v>55</v>
      </c>
      <c r="T104" s="41">
        <v>243072.89</v>
      </c>
      <c r="U104" s="153">
        <f>T104-K104</f>
        <v>-8738.4799999999814</v>
      </c>
      <c r="V104" s="154">
        <f>T104/K104-1</f>
        <v>-3.4702483847333765E-2</v>
      </c>
      <c r="W104" s="41">
        <v>243072.89</v>
      </c>
      <c r="X104" s="41">
        <v>0</v>
      </c>
      <c r="Y104" s="41">
        <f t="shared" si="9"/>
        <v>0</v>
      </c>
    </row>
    <row r="105" spans="1:25" s="45" customFormat="1" x14ac:dyDescent="0.3">
      <c r="A105" s="44">
        <v>9820017</v>
      </c>
      <c r="B105" s="45" t="s">
        <v>213</v>
      </c>
      <c r="C105" s="44" t="s">
        <v>1002</v>
      </c>
      <c r="D105" s="44" t="s">
        <v>4</v>
      </c>
      <c r="E105" s="44" t="s">
        <v>655</v>
      </c>
      <c r="F105" s="44" t="s">
        <v>652</v>
      </c>
      <c r="G105" s="47">
        <v>36083</v>
      </c>
      <c r="H105" s="47">
        <v>36175</v>
      </c>
      <c r="I105" s="44" t="s">
        <v>652</v>
      </c>
      <c r="J105" s="46" t="s">
        <v>166</v>
      </c>
      <c r="K105" s="163">
        <v>141171.34</v>
      </c>
      <c r="L105" s="46" t="s">
        <v>652</v>
      </c>
      <c r="M105" s="162" t="s">
        <v>652</v>
      </c>
      <c r="N105" s="46" t="s">
        <v>652</v>
      </c>
      <c r="O105" s="162" t="s">
        <v>652</v>
      </c>
      <c r="P105" s="45" t="s">
        <v>112</v>
      </c>
      <c r="Q105" s="44">
        <v>1</v>
      </c>
      <c r="R105" s="41">
        <v>144374.26</v>
      </c>
      <c r="S105" s="146">
        <v>100</v>
      </c>
      <c r="T105" s="41">
        <v>144374.26</v>
      </c>
      <c r="U105" s="153">
        <f>T105-K105</f>
        <v>3202.9200000000128</v>
      </c>
      <c r="V105" s="154">
        <f>T105/K105-1</f>
        <v>2.2688174526076077E-2</v>
      </c>
      <c r="W105" s="41">
        <v>144374.26</v>
      </c>
      <c r="X105" s="41">
        <v>0</v>
      </c>
      <c r="Y105" s="41">
        <f t="shared" si="9"/>
        <v>0</v>
      </c>
    </row>
    <row r="106" spans="1:25" s="45" customFormat="1" x14ac:dyDescent="0.3">
      <c r="A106" s="44">
        <v>9820018</v>
      </c>
      <c r="B106" s="45" t="s">
        <v>214</v>
      </c>
      <c r="C106" s="44" t="s">
        <v>1003</v>
      </c>
      <c r="D106" s="44" t="s">
        <v>4</v>
      </c>
      <c r="E106" s="44" t="s">
        <v>738</v>
      </c>
      <c r="F106" s="44" t="s">
        <v>694</v>
      </c>
      <c r="G106" s="47">
        <v>36088</v>
      </c>
      <c r="H106" s="47">
        <v>36175</v>
      </c>
      <c r="I106" s="44">
        <v>1997</v>
      </c>
      <c r="J106" s="46" t="s">
        <v>166</v>
      </c>
      <c r="K106" s="162">
        <v>404060.96</v>
      </c>
      <c r="L106" s="46" t="s">
        <v>337</v>
      </c>
      <c r="M106" s="162">
        <v>493858.96</v>
      </c>
      <c r="N106" s="46" t="s">
        <v>652</v>
      </c>
      <c r="O106" s="162" t="s">
        <v>652</v>
      </c>
      <c r="P106" s="45" t="s">
        <v>215</v>
      </c>
      <c r="Q106" s="44">
        <v>1</v>
      </c>
      <c r="R106" s="41">
        <v>1222438.6299999999</v>
      </c>
      <c r="S106" s="146">
        <v>40</v>
      </c>
      <c r="T106" s="41">
        <v>488975.46</v>
      </c>
      <c r="U106" s="153">
        <f>T106-M106</f>
        <v>-4883.5</v>
      </c>
      <c r="V106" s="154">
        <f>T106/M106-1</f>
        <v>-9.8884507431028501E-3</v>
      </c>
      <c r="W106" s="41">
        <v>488975.46</v>
      </c>
      <c r="X106" s="41">
        <v>0</v>
      </c>
      <c r="Y106" s="41">
        <f t="shared" si="9"/>
        <v>0</v>
      </c>
    </row>
    <row r="107" spans="1:25" s="45" customFormat="1" x14ac:dyDescent="0.3">
      <c r="A107" s="44">
        <v>9820019</v>
      </c>
      <c r="B107" s="45" t="s">
        <v>216</v>
      </c>
      <c r="C107" s="44" t="s">
        <v>1003</v>
      </c>
      <c r="D107" s="44" t="s">
        <v>4</v>
      </c>
      <c r="E107" s="44" t="s">
        <v>660</v>
      </c>
      <c r="F107" s="44" t="s">
        <v>632</v>
      </c>
      <c r="G107" s="47">
        <v>36088</v>
      </c>
      <c r="H107" s="47">
        <v>36175</v>
      </c>
      <c r="I107" s="44">
        <v>1997</v>
      </c>
      <c r="J107" s="46" t="s">
        <v>166</v>
      </c>
      <c r="K107" s="162">
        <v>901942.54</v>
      </c>
      <c r="L107" s="46" t="s">
        <v>652</v>
      </c>
      <c r="M107" s="162" t="s">
        <v>652</v>
      </c>
      <c r="N107" s="46" t="s">
        <v>652</v>
      </c>
      <c r="O107" s="162" t="s">
        <v>652</v>
      </c>
      <c r="P107" s="45" t="s">
        <v>942</v>
      </c>
      <c r="Q107" s="44">
        <v>1</v>
      </c>
      <c r="R107" s="41">
        <v>1526353.58</v>
      </c>
      <c r="S107" s="146">
        <v>63</v>
      </c>
      <c r="T107" s="41">
        <v>961602.75</v>
      </c>
      <c r="U107" s="153">
        <f>T107-K107</f>
        <v>59660.209999999963</v>
      </c>
      <c r="V107" s="154">
        <f>T107/K107-1</f>
        <v>6.6146353402956271E-2</v>
      </c>
      <c r="W107" s="41">
        <v>961602.74999999977</v>
      </c>
      <c r="X107" s="41">
        <v>0</v>
      </c>
      <c r="Y107" s="41">
        <f t="shared" si="9"/>
        <v>0</v>
      </c>
    </row>
    <row r="108" spans="1:25" s="45" customFormat="1" x14ac:dyDescent="0.3">
      <c r="A108" s="44">
        <v>9820020</v>
      </c>
      <c r="B108" s="45" t="s">
        <v>217</v>
      </c>
      <c r="C108" s="44" t="s">
        <v>1003</v>
      </c>
      <c r="D108" s="44" t="s">
        <v>4</v>
      </c>
      <c r="E108" s="44" t="s">
        <v>737</v>
      </c>
      <c r="F108" s="44" t="s">
        <v>694</v>
      </c>
      <c r="G108" s="47">
        <v>36096</v>
      </c>
      <c r="H108" s="47">
        <v>36511</v>
      </c>
      <c r="I108" s="44">
        <v>1997</v>
      </c>
      <c r="J108" s="46" t="s">
        <v>134</v>
      </c>
      <c r="K108" s="162">
        <v>156585.18</v>
      </c>
      <c r="L108" s="46" t="s">
        <v>652</v>
      </c>
      <c r="M108" s="162" t="s">
        <v>652</v>
      </c>
      <c r="N108" s="46" t="s">
        <v>652</v>
      </c>
      <c r="O108" s="162" t="s">
        <v>652</v>
      </c>
      <c r="P108" s="45" t="s">
        <v>218</v>
      </c>
      <c r="Q108" s="44">
        <v>1</v>
      </c>
      <c r="R108" s="41">
        <v>156206.76</v>
      </c>
      <c r="S108" s="146">
        <v>65</v>
      </c>
      <c r="T108" s="41">
        <v>101534.39</v>
      </c>
      <c r="U108" s="153">
        <f>T108-K108</f>
        <v>-55050.789999999994</v>
      </c>
      <c r="V108" s="154">
        <f>T108/K108-1</f>
        <v>-0.351570883017154</v>
      </c>
      <c r="W108" s="41">
        <v>101534.39000000001</v>
      </c>
      <c r="X108" s="41">
        <v>0</v>
      </c>
      <c r="Y108" s="41">
        <f t="shared" si="9"/>
        <v>0</v>
      </c>
    </row>
    <row r="109" spans="1:25" s="45" customFormat="1" x14ac:dyDescent="0.3">
      <c r="A109" s="44">
        <v>9820021</v>
      </c>
      <c r="B109" s="45" t="s">
        <v>219</v>
      </c>
      <c r="C109" s="44" t="s">
        <v>1003</v>
      </c>
      <c r="D109" s="44" t="s">
        <v>4</v>
      </c>
      <c r="E109" s="44" t="s">
        <v>648</v>
      </c>
      <c r="F109" s="44" t="s">
        <v>632</v>
      </c>
      <c r="G109" s="47">
        <v>36095</v>
      </c>
      <c r="H109" s="47">
        <v>36175</v>
      </c>
      <c r="I109" s="44">
        <v>1997</v>
      </c>
      <c r="J109" s="46" t="s">
        <v>166</v>
      </c>
      <c r="K109" s="162">
        <v>5695733.3799999999</v>
      </c>
      <c r="L109" s="46" t="s">
        <v>652</v>
      </c>
      <c r="M109" s="162" t="s">
        <v>652</v>
      </c>
      <c r="N109" s="46" t="s">
        <v>652</v>
      </c>
      <c r="O109" s="162" t="s">
        <v>652</v>
      </c>
      <c r="P109" s="45" t="s">
        <v>220</v>
      </c>
      <c r="Q109" s="44">
        <v>1</v>
      </c>
      <c r="R109" s="41">
        <v>7153819.9699999997</v>
      </c>
      <c r="S109" s="146">
        <v>55</v>
      </c>
      <c r="T109" s="41">
        <v>3934600.98</v>
      </c>
      <c r="U109" s="153">
        <f>T109-K109</f>
        <v>-1761132.4</v>
      </c>
      <c r="V109" s="154">
        <f>T109/K109-1</f>
        <v>-0.30920204344256019</v>
      </c>
      <c r="W109" s="41">
        <v>3934600.9799999995</v>
      </c>
      <c r="X109" s="41">
        <v>0</v>
      </c>
      <c r="Y109" s="41">
        <f t="shared" si="9"/>
        <v>0</v>
      </c>
    </row>
    <row r="110" spans="1:25" s="45" customFormat="1" x14ac:dyDescent="0.3">
      <c r="A110" s="44">
        <v>9820022</v>
      </c>
      <c r="B110" s="45" t="s">
        <v>221</v>
      </c>
      <c r="C110" s="44" t="s">
        <v>1003</v>
      </c>
      <c r="D110" s="44" t="s">
        <v>4</v>
      </c>
      <c r="E110" s="44" t="s">
        <v>736</v>
      </c>
      <c r="F110" s="44" t="s">
        <v>632</v>
      </c>
      <c r="G110" s="47">
        <v>36144</v>
      </c>
      <c r="H110" s="47">
        <v>37236</v>
      </c>
      <c r="I110" s="44">
        <v>1997</v>
      </c>
      <c r="J110" s="46" t="s">
        <v>38</v>
      </c>
      <c r="K110" s="162">
        <v>217727.81</v>
      </c>
      <c r="L110" s="46" t="s">
        <v>442</v>
      </c>
      <c r="M110" s="162">
        <v>241771.01</v>
      </c>
      <c r="N110" s="46" t="s">
        <v>652</v>
      </c>
      <c r="O110" s="162" t="s">
        <v>652</v>
      </c>
      <c r="P110" s="45" t="s">
        <v>222</v>
      </c>
      <c r="Q110" s="44">
        <v>1</v>
      </c>
      <c r="R110" s="41">
        <v>690774.31</v>
      </c>
      <c r="S110" s="146">
        <v>35</v>
      </c>
      <c r="T110" s="41">
        <v>241770.95</v>
      </c>
      <c r="U110" s="153">
        <f>T110-M110</f>
        <v>-5.9999999997671694E-2</v>
      </c>
      <c r="V110" s="154">
        <f>T110/M110-1</f>
        <v>-2.4816871135868723E-7</v>
      </c>
      <c r="W110" s="41">
        <v>241770.95</v>
      </c>
      <c r="X110" s="41">
        <v>0</v>
      </c>
      <c r="Y110" s="41">
        <f t="shared" si="9"/>
        <v>0</v>
      </c>
    </row>
    <row r="111" spans="1:25" s="45" customFormat="1" x14ac:dyDescent="0.3">
      <c r="A111" s="44">
        <v>9820023</v>
      </c>
      <c r="B111" s="45" t="s">
        <v>223</v>
      </c>
      <c r="C111" s="44" t="s">
        <v>1003</v>
      </c>
      <c r="D111" s="44" t="s">
        <v>4</v>
      </c>
      <c r="E111" s="44" t="s">
        <v>627</v>
      </c>
      <c r="F111" s="44" t="s">
        <v>632</v>
      </c>
      <c r="G111" s="47">
        <v>36157</v>
      </c>
      <c r="H111" s="47">
        <v>36861</v>
      </c>
      <c r="I111" s="44">
        <v>1997</v>
      </c>
      <c r="J111" s="46" t="s">
        <v>138</v>
      </c>
      <c r="K111" s="162">
        <v>1042419.13</v>
      </c>
      <c r="L111" s="46" t="s">
        <v>371</v>
      </c>
      <c r="M111" s="162">
        <v>1293570.25</v>
      </c>
      <c r="N111" s="46" t="s">
        <v>652</v>
      </c>
      <c r="O111" s="162" t="s">
        <v>652</v>
      </c>
      <c r="P111" s="45" t="s">
        <v>224</v>
      </c>
      <c r="Q111" s="44">
        <v>1</v>
      </c>
      <c r="R111" s="41">
        <v>1416095.86</v>
      </c>
      <c r="S111" s="146">
        <v>88</v>
      </c>
      <c r="T111" s="41">
        <v>1246164.3600000001</v>
      </c>
      <c r="U111" s="153">
        <f>T111-M111</f>
        <v>-47405.889999999898</v>
      </c>
      <c r="V111" s="154">
        <f>T111/M111-1</f>
        <v>-3.6647325493145755E-2</v>
      </c>
      <c r="W111" s="41">
        <v>1246164.3600000001</v>
      </c>
      <c r="X111" s="41">
        <v>0</v>
      </c>
      <c r="Y111" s="41">
        <f t="shared" si="9"/>
        <v>0</v>
      </c>
    </row>
    <row r="112" spans="1:25" s="45" customFormat="1" x14ac:dyDescent="0.3">
      <c r="A112" s="44">
        <v>9920002</v>
      </c>
      <c r="B112" s="45" t="s">
        <v>225</v>
      </c>
      <c r="C112" s="44" t="s">
        <v>1003</v>
      </c>
      <c r="D112" s="44" t="s">
        <v>4</v>
      </c>
      <c r="E112" s="44" t="s">
        <v>735</v>
      </c>
      <c r="F112" s="44" t="s">
        <v>694</v>
      </c>
      <c r="G112" s="47">
        <v>36224</v>
      </c>
      <c r="H112" s="47">
        <v>36262</v>
      </c>
      <c r="I112" s="44">
        <v>1997</v>
      </c>
      <c r="J112" s="46" t="s">
        <v>198</v>
      </c>
      <c r="K112" s="163">
        <v>390689.16</v>
      </c>
      <c r="L112" s="46" t="s">
        <v>226</v>
      </c>
      <c r="M112" s="162">
        <v>1457575.85</v>
      </c>
      <c r="N112" s="46" t="s">
        <v>652</v>
      </c>
      <c r="O112" s="162" t="s">
        <v>652</v>
      </c>
      <c r="P112" s="45" t="s">
        <v>206</v>
      </c>
      <c r="Q112" s="44">
        <v>1</v>
      </c>
      <c r="R112" s="41">
        <v>1930564.01</v>
      </c>
      <c r="S112" s="146">
        <v>75.5</v>
      </c>
      <c r="T112" s="41">
        <v>1457575.83</v>
      </c>
      <c r="U112" s="153">
        <f>T112-M112</f>
        <v>-2.0000000018626451E-2</v>
      </c>
      <c r="V112" s="154">
        <f>T112/M112-1</f>
        <v>-1.3721412894796003E-8</v>
      </c>
      <c r="W112" s="41">
        <v>1457575.83</v>
      </c>
      <c r="X112" s="41">
        <v>0</v>
      </c>
      <c r="Y112" s="41">
        <f t="shared" si="9"/>
        <v>0</v>
      </c>
    </row>
    <row r="113" spans="1:25" s="45" customFormat="1" x14ac:dyDescent="0.3">
      <c r="A113" s="44">
        <v>9920003</v>
      </c>
      <c r="B113" s="45" t="s">
        <v>133</v>
      </c>
      <c r="C113" s="44" t="s">
        <v>1003</v>
      </c>
      <c r="D113" s="44" t="s">
        <v>4</v>
      </c>
      <c r="E113" s="44" t="s">
        <v>734</v>
      </c>
      <c r="F113" s="44" t="s">
        <v>632</v>
      </c>
      <c r="G113" s="47">
        <v>36424</v>
      </c>
      <c r="H113" s="47">
        <v>36648</v>
      </c>
      <c r="I113" s="44">
        <v>1997</v>
      </c>
      <c r="J113" s="46" t="s">
        <v>226</v>
      </c>
      <c r="K113" s="162">
        <v>2409104.4500000002</v>
      </c>
      <c r="L113" s="46" t="s">
        <v>652</v>
      </c>
      <c r="M113" s="162" t="s">
        <v>652</v>
      </c>
      <c r="N113" s="46" t="s">
        <v>652</v>
      </c>
      <c r="O113" s="162" t="s">
        <v>652</v>
      </c>
      <c r="P113" s="45" t="s">
        <v>135</v>
      </c>
      <c r="Q113" s="44">
        <v>1</v>
      </c>
      <c r="R113" s="41">
        <v>3841901.93</v>
      </c>
      <c r="S113" s="146">
        <v>65</v>
      </c>
      <c r="T113" s="41">
        <v>2497236.25</v>
      </c>
      <c r="U113" s="153">
        <f>T113-K113</f>
        <v>88131.799999999814</v>
      </c>
      <c r="V113" s="154">
        <f>T113/K113-1</f>
        <v>3.6582805697777054E-2</v>
      </c>
      <c r="W113" s="41">
        <v>2497236.25</v>
      </c>
      <c r="X113" s="41">
        <v>0</v>
      </c>
      <c r="Y113" s="41">
        <f t="shared" si="9"/>
        <v>0</v>
      </c>
    </row>
    <row r="114" spans="1:25" s="45" customFormat="1" x14ac:dyDescent="0.3">
      <c r="A114" s="44">
        <v>9920005</v>
      </c>
      <c r="B114" s="45" t="s">
        <v>227</v>
      </c>
      <c r="C114" s="44" t="s">
        <v>1003</v>
      </c>
      <c r="D114" s="44" t="s">
        <v>4</v>
      </c>
      <c r="E114" s="44" t="s">
        <v>733</v>
      </c>
      <c r="F114" s="44" t="s">
        <v>694</v>
      </c>
      <c r="G114" s="47">
        <v>36427</v>
      </c>
      <c r="H114" s="47">
        <v>36511</v>
      </c>
      <c r="I114" s="44">
        <v>1997</v>
      </c>
      <c r="J114" s="46" t="s">
        <v>134</v>
      </c>
      <c r="K114" s="162">
        <v>3130582.18</v>
      </c>
      <c r="L114" s="46" t="s">
        <v>337</v>
      </c>
      <c r="M114" s="162">
        <v>3727394.03</v>
      </c>
      <c r="N114" s="46" t="s">
        <v>652</v>
      </c>
      <c r="O114" s="162" t="s">
        <v>652</v>
      </c>
      <c r="P114" s="45" t="s">
        <v>228</v>
      </c>
      <c r="Q114" s="44">
        <v>1</v>
      </c>
      <c r="R114" s="41">
        <v>3958788.96</v>
      </c>
      <c r="S114" s="146">
        <v>95</v>
      </c>
      <c r="T114" s="41">
        <v>3760849.51</v>
      </c>
      <c r="U114" s="153">
        <f>T114-M114</f>
        <v>33455.479999999981</v>
      </c>
      <c r="V114" s="154">
        <f>T114/M114-1</f>
        <v>8.975568381215604E-3</v>
      </c>
      <c r="W114" s="41">
        <v>3760849.5100000002</v>
      </c>
      <c r="X114" s="41">
        <v>0</v>
      </c>
      <c r="Y114" s="41">
        <f t="shared" si="9"/>
        <v>0</v>
      </c>
    </row>
    <row r="115" spans="1:25" s="45" customFormat="1" x14ac:dyDescent="0.3">
      <c r="A115" s="44">
        <v>9920006</v>
      </c>
      <c r="B115" s="45" t="s">
        <v>229</v>
      </c>
      <c r="C115" s="44" t="s">
        <v>1003</v>
      </c>
      <c r="D115" s="44" t="s">
        <v>4</v>
      </c>
      <c r="E115" s="44" t="s">
        <v>732</v>
      </c>
      <c r="F115" s="44" t="s">
        <v>694</v>
      </c>
      <c r="G115" s="47">
        <v>36433</v>
      </c>
      <c r="H115" s="47">
        <v>36511</v>
      </c>
      <c r="I115" s="44">
        <v>1997</v>
      </c>
      <c r="J115" s="46" t="s">
        <v>134</v>
      </c>
      <c r="K115" s="162">
        <v>1907661.9</v>
      </c>
      <c r="L115" s="46" t="s">
        <v>652</v>
      </c>
      <c r="M115" s="162" t="s">
        <v>652</v>
      </c>
      <c r="N115" s="46" t="s">
        <v>652</v>
      </c>
      <c r="O115" s="162" t="s">
        <v>652</v>
      </c>
      <c r="P115" s="45" t="s">
        <v>230</v>
      </c>
      <c r="Q115" s="44">
        <v>1</v>
      </c>
      <c r="R115" s="41">
        <v>3383280.75</v>
      </c>
      <c r="S115" s="146">
        <v>36.909999999999997</v>
      </c>
      <c r="T115" s="41">
        <v>1353312.3</v>
      </c>
      <c r="U115" s="153">
        <f t="shared" ref="U115:U122" si="10">T115-K115</f>
        <v>-554349.59999999986</v>
      </c>
      <c r="V115" s="154">
        <f t="shared" ref="V115:V122" si="11">T115/K115-1</f>
        <v>-0.29059111575274421</v>
      </c>
      <c r="W115" s="41">
        <v>1353312.3</v>
      </c>
      <c r="X115" s="41">
        <v>0</v>
      </c>
      <c r="Y115" s="41">
        <f t="shared" si="9"/>
        <v>0</v>
      </c>
    </row>
    <row r="116" spans="1:25" s="45" customFormat="1" x14ac:dyDescent="0.3">
      <c r="A116" s="44">
        <v>9920007</v>
      </c>
      <c r="B116" s="45" t="s">
        <v>231</v>
      </c>
      <c r="C116" s="44" t="s">
        <v>1002</v>
      </c>
      <c r="D116" s="44" t="s">
        <v>4</v>
      </c>
      <c r="E116" s="44" t="s">
        <v>655</v>
      </c>
      <c r="F116" s="44" t="s">
        <v>652</v>
      </c>
      <c r="G116" s="47">
        <v>36430</v>
      </c>
      <c r="H116" s="47">
        <v>36648</v>
      </c>
      <c r="I116" s="44" t="s">
        <v>652</v>
      </c>
      <c r="J116" s="46" t="s">
        <v>226</v>
      </c>
      <c r="K116" s="162">
        <v>168216.46</v>
      </c>
      <c r="L116" s="46" t="s">
        <v>652</v>
      </c>
      <c r="M116" s="162" t="s">
        <v>652</v>
      </c>
      <c r="N116" s="46" t="s">
        <v>652</v>
      </c>
      <c r="O116" s="162" t="s">
        <v>652</v>
      </c>
      <c r="P116" s="45" t="s">
        <v>232</v>
      </c>
      <c r="Q116" s="44">
        <v>1</v>
      </c>
      <c r="R116" s="41">
        <v>167802</v>
      </c>
      <c r="S116" s="146">
        <v>100</v>
      </c>
      <c r="T116" s="41">
        <v>167802</v>
      </c>
      <c r="U116" s="153">
        <f t="shared" si="10"/>
        <v>-414.45999999999185</v>
      </c>
      <c r="V116" s="154">
        <f t="shared" si="11"/>
        <v>-2.4638492570822068E-3</v>
      </c>
      <c r="W116" s="41">
        <v>167802</v>
      </c>
      <c r="X116" s="41">
        <v>0</v>
      </c>
      <c r="Y116" s="41">
        <f t="shared" si="9"/>
        <v>0</v>
      </c>
    </row>
    <row r="117" spans="1:25" s="45" customFormat="1" x14ac:dyDescent="0.3">
      <c r="A117" s="44">
        <v>9920009</v>
      </c>
      <c r="B117" s="45" t="s">
        <v>233</v>
      </c>
      <c r="C117" s="44" t="s">
        <v>1002</v>
      </c>
      <c r="D117" s="44" t="s">
        <v>4</v>
      </c>
      <c r="E117" s="44" t="s">
        <v>655</v>
      </c>
      <c r="F117" s="44" t="s">
        <v>652</v>
      </c>
      <c r="G117" s="47">
        <v>36452</v>
      </c>
      <c r="H117" s="47">
        <v>36511</v>
      </c>
      <c r="I117" s="44" t="s">
        <v>652</v>
      </c>
      <c r="J117" s="46" t="s">
        <v>134</v>
      </c>
      <c r="K117" s="162">
        <v>19912.36</v>
      </c>
      <c r="L117" s="46" t="s">
        <v>652</v>
      </c>
      <c r="M117" s="162" t="s">
        <v>652</v>
      </c>
      <c r="N117" s="46" t="s">
        <v>652</v>
      </c>
      <c r="O117" s="162" t="s">
        <v>652</v>
      </c>
      <c r="P117" s="45" t="s">
        <v>234</v>
      </c>
      <c r="Q117" s="44">
        <v>1</v>
      </c>
      <c r="R117" s="41">
        <v>19396.73</v>
      </c>
      <c r="S117" s="146">
        <v>100</v>
      </c>
      <c r="T117" s="41">
        <v>19396.73</v>
      </c>
      <c r="U117" s="153">
        <f t="shared" si="10"/>
        <v>-515.63000000000102</v>
      </c>
      <c r="V117" s="154">
        <f t="shared" si="11"/>
        <v>-2.5894971766279862E-2</v>
      </c>
      <c r="W117" s="41">
        <v>19396.730000000003</v>
      </c>
      <c r="X117" s="41">
        <v>0</v>
      </c>
      <c r="Y117" s="41">
        <f t="shared" si="9"/>
        <v>0</v>
      </c>
    </row>
    <row r="118" spans="1:25" s="45" customFormat="1" x14ac:dyDescent="0.3">
      <c r="A118" s="44">
        <v>9920011</v>
      </c>
      <c r="B118" s="45" t="s">
        <v>235</v>
      </c>
      <c r="C118" s="44" t="s">
        <v>1002</v>
      </c>
      <c r="D118" s="44" t="s">
        <v>4</v>
      </c>
      <c r="E118" s="44" t="s">
        <v>655</v>
      </c>
      <c r="F118" s="44" t="s">
        <v>652</v>
      </c>
      <c r="G118" s="47">
        <v>36462</v>
      </c>
      <c r="H118" s="47">
        <v>36511</v>
      </c>
      <c r="I118" s="44" t="s">
        <v>652</v>
      </c>
      <c r="J118" s="46" t="s">
        <v>134</v>
      </c>
      <c r="K118" s="163">
        <v>315036.74</v>
      </c>
      <c r="L118" s="46" t="s">
        <v>652</v>
      </c>
      <c r="M118" s="162" t="s">
        <v>652</v>
      </c>
      <c r="N118" s="46" t="s">
        <v>652</v>
      </c>
      <c r="O118" s="162" t="s">
        <v>652</v>
      </c>
      <c r="P118" s="45" t="s">
        <v>236</v>
      </c>
      <c r="Q118" s="44">
        <v>1</v>
      </c>
      <c r="R118" s="41">
        <v>233004.21</v>
      </c>
      <c r="S118" s="146">
        <v>100</v>
      </c>
      <c r="T118" s="41">
        <v>233004.21</v>
      </c>
      <c r="U118" s="153">
        <f t="shared" si="10"/>
        <v>-82032.53</v>
      </c>
      <c r="V118" s="154">
        <f t="shared" si="11"/>
        <v>-0.26039035954980994</v>
      </c>
      <c r="W118" s="41">
        <v>233004.21</v>
      </c>
      <c r="X118" s="41">
        <v>0</v>
      </c>
      <c r="Y118" s="41">
        <f t="shared" si="9"/>
        <v>0</v>
      </c>
    </row>
    <row r="119" spans="1:25" s="45" customFormat="1" x14ac:dyDescent="0.3">
      <c r="A119" s="44">
        <v>9920013</v>
      </c>
      <c r="B119" s="45" t="s">
        <v>237</v>
      </c>
      <c r="C119" s="44" t="s">
        <v>1003</v>
      </c>
      <c r="D119" s="44" t="s">
        <v>4</v>
      </c>
      <c r="E119" s="44" t="s">
        <v>731</v>
      </c>
      <c r="F119" s="44" t="s">
        <v>632</v>
      </c>
      <c r="G119" s="47">
        <v>36536</v>
      </c>
      <c r="H119" s="47">
        <v>36861</v>
      </c>
      <c r="I119" s="44">
        <v>1997</v>
      </c>
      <c r="J119" s="46" t="s">
        <v>138</v>
      </c>
      <c r="K119" s="162">
        <v>136261.56</v>
      </c>
      <c r="L119" s="46" t="s">
        <v>652</v>
      </c>
      <c r="M119" s="162" t="s">
        <v>652</v>
      </c>
      <c r="N119" s="46" t="s">
        <v>652</v>
      </c>
      <c r="O119" s="162" t="s">
        <v>652</v>
      </c>
      <c r="P119" s="45" t="s">
        <v>238</v>
      </c>
      <c r="Q119" s="44">
        <v>1</v>
      </c>
      <c r="R119" s="41">
        <v>975190.55</v>
      </c>
      <c r="S119" s="146">
        <v>15</v>
      </c>
      <c r="T119" s="41">
        <v>146278.57</v>
      </c>
      <c r="U119" s="153">
        <f t="shared" si="10"/>
        <v>10017.010000000009</v>
      </c>
      <c r="V119" s="154">
        <f t="shared" si="11"/>
        <v>7.3513102301191902E-2</v>
      </c>
      <c r="W119" s="41">
        <v>146278.57</v>
      </c>
      <c r="X119" s="41">
        <v>0</v>
      </c>
      <c r="Y119" s="41">
        <f t="shared" si="9"/>
        <v>0</v>
      </c>
    </row>
    <row r="120" spans="1:25" s="45" customFormat="1" x14ac:dyDescent="0.3">
      <c r="A120" s="44" t="s">
        <v>239</v>
      </c>
      <c r="B120" s="45" t="s">
        <v>240</v>
      </c>
      <c r="C120" s="44" t="s">
        <v>1003</v>
      </c>
      <c r="D120" s="44" t="s">
        <v>4</v>
      </c>
      <c r="E120" s="44" t="s">
        <v>730</v>
      </c>
      <c r="F120" s="44" t="s">
        <v>694</v>
      </c>
      <c r="G120" s="47">
        <v>36557</v>
      </c>
      <c r="H120" s="47">
        <v>36648</v>
      </c>
      <c r="I120" s="44">
        <v>1997</v>
      </c>
      <c r="J120" s="46" t="s">
        <v>226</v>
      </c>
      <c r="K120" s="163">
        <v>604347.29</v>
      </c>
      <c r="L120" s="46" t="s">
        <v>652</v>
      </c>
      <c r="M120" s="162" t="s">
        <v>652</v>
      </c>
      <c r="N120" s="46" t="s">
        <v>652</v>
      </c>
      <c r="O120" s="162" t="s">
        <v>652</v>
      </c>
      <c r="P120" s="45" t="s">
        <v>241</v>
      </c>
      <c r="Q120" s="44">
        <v>1</v>
      </c>
      <c r="R120" s="41">
        <v>1024382.56</v>
      </c>
      <c r="S120" s="146">
        <v>60</v>
      </c>
      <c r="T120" s="41">
        <v>614629.54</v>
      </c>
      <c r="U120" s="153">
        <f t="shared" si="10"/>
        <v>10282.25</v>
      </c>
      <c r="V120" s="154">
        <f t="shared" si="11"/>
        <v>1.7013810056135004E-2</v>
      </c>
      <c r="W120" s="41">
        <v>614629.54</v>
      </c>
      <c r="X120" s="41">
        <v>0</v>
      </c>
      <c r="Y120" s="41">
        <f t="shared" si="9"/>
        <v>0</v>
      </c>
    </row>
    <row r="121" spans="1:25" s="45" customFormat="1" x14ac:dyDescent="0.3">
      <c r="A121" s="44" t="s">
        <v>242</v>
      </c>
      <c r="B121" s="45" t="s">
        <v>243</v>
      </c>
      <c r="C121" s="44" t="s">
        <v>1003</v>
      </c>
      <c r="D121" s="44" t="s">
        <v>4</v>
      </c>
      <c r="E121" s="44" t="s">
        <v>729</v>
      </c>
      <c r="F121" s="44" t="s">
        <v>694</v>
      </c>
      <c r="G121" s="47">
        <v>36557</v>
      </c>
      <c r="H121" s="47">
        <v>36648</v>
      </c>
      <c r="I121" s="44">
        <v>1997</v>
      </c>
      <c r="J121" s="46" t="s">
        <v>226</v>
      </c>
      <c r="K121" s="163">
        <v>1112766.44</v>
      </c>
      <c r="L121" s="46" t="s">
        <v>652</v>
      </c>
      <c r="M121" s="162" t="s">
        <v>652</v>
      </c>
      <c r="N121" s="46" t="s">
        <v>652</v>
      </c>
      <c r="O121" s="162" t="s">
        <v>652</v>
      </c>
      <c r="P121" s="45" t="s">
        <v>241</v>
      </c>
      <c r="Q121" s="44">
        <v>1</v>
      </c>
      <c r="R121" s="41">
        <v>1683773.49</v>
      </c>
      <c r="S121" s="146">
        <v>60</v>
      </c>
      <c r="T121" s="41">
        <v>1010264.09</v>
      </c>
      <c r="U121" s="153">
        <f t="shared" si="10"/>
        <v>-102502.34999999998</v>
      </c>
      <c r="V121" s="154">
        <f t="shared" si="11"/>
        <v>-9.2114882616337712E-2</v>
      </c>
      <c r="W121" s="41">
        <v>1010264.09</v>
      </c>
      <c r="X121" s="41">
        <v>0</v>
      </c>
      <c r="Y121" s="41">
        <f t="shared" si="9"/>
        <v>0</v>
      </c>
    </row>
    <row r="122" spans="1:25" s="45" customFormat="1" x14ac:dyDescent="0.3">
      <c r="A122" s="44" t="s">
        <v>244</v>
      </c>
      <c r="B122" s="45" t="s">
        <v>245</v>
      </c>
      <c r="C122" s="44" t="s">
        <v>1003</v>
      </c>
      <c r="D122" s="44" t="s">
        <v>4</v>
      </c>
      <c r="E122" s="44" t="s">
        <v>728</v>
      </c>
      <c r="F122" s="44" t="s">
        <v>694</v>
      </c>
      <c r="G122" s="47">
        <v>36558</v>
      </c>
      <c r="H122" s="47">
        <v>36648</v>
      </c>
      <c r="I122" s="44">
        <v>1997</v>
      </c>
      <c r="J122" s="46" t="s">
        <v>226</v>
      </c>
      <c r="K122" s="163">
        <v>704635.8</v>
      </c>
      <c r="L122" s="46" t="s">
        <v>652</v>
      </c>
      <c r="M122" s="162" t="s">
        <v>652</v>
      </c>
      <c r="N122" s="46" t="s">
        <v>652</v>
      </c>
      <c r="O122" s="162" t="s">
        <v>652</v>
      </c>
      <c r="P122" s="45" t="s">
        <v>241</v>
      </c>
      <c r="Q122" s="44">
        <v>1</v>
      </c>
      <c r="R122" s="41">
        <v>1125897.58</v>
      </c>
      <c r="S122" s="146">
        <v>60</v>
      </c>
      <c r="T122" s="41">
        <v>675538.55</v>
      </c>
      <c r="U122" s="153">
        <f t="shared" si="10"/>
        <v>-29097.25</v>
      </c>
      <c r="V122" s="154">
        <f t="shared" si="11"/>
        <v>-4.12940273542729E-2</v>
      </c>
      <c r="W122" s="41">
        <v>675538.55</v>
      </c>
      <c r="X122" s="41">
        <v>0</v>
      </c>
      <c r="Y122" s="41">
        <f t="shared" si="9"/>
        <v>0</v>
      </c>
    </row>
    <row r="123" spans="1:25" s="45" customFormat="1" x14ac:dyDescent="0.3">
      <c r="A123" s="44" t="s">
        <v>246</v>
      </c>
      <c r="B123" s="45" t="s">
        <v>247</v>
      </c>
      <c r="C123" s="44" t="s">
        <v>1003</v>
      </c>
      <c r="D123" s="44" t="s">
        <v>4</v>
      </c>
      <c r="E123" s="44" t="s">
        <v>727</v>
      </c>
      <c r="F123" s="44" t="s">
        <v>694</v>
      </c>
      <c r="G123" s="47">
        <v>36570</v>
      </c>
      <c r="H123" s="47">
        <v>36648</v>
      </c>
      <c r="I123" s="44">
        <v>1997</v>
      </c>
      <c r="J123" s="46" t="s">
        <v>226</v>
      </c>
      <c r="K123" s="162">
        <v>13669760.109999999</v>
      </c>
      <c r="L123" s="46" t="s">
        <v>282</v>
      </c>
      <c r="M123" s="162">
        <v>20490760.109999999</v>
      </c>
      <c r="N123" s="46" t="s">
        <v>652</v>
      </c>
      <c r="O123" s="162" t="s">
        <v>652</v>
      </c>
      <c r="P123" s="45" t="s">
        <v>248</v>
      </c>
      <c r="Q123" s="44">
        <v>1</v>
      </c>
      <c r="R123" s="41">
        <v>21157558.48</v>
      </c>
      <c r="S123" s="146">
        <v>95</v>
      </c>
      <c r="T123" s="41">
        <v>20099680.209999993</v>
      </c>
      <c r="U123" s="153">
        <f>T123-M123</f>
        <v>-391079.90000000596</v>
      </c>
      <c r="V123" s="154">
        <f>T123/M123-1</f>
        <v>-1.9085670707215452E-2</v>
      </c>
      <c r="W123" s="41">
        <v>20099680.209999993</v>
      </c>
      <c r="X123" s="41">
        <v>0</v>
      </c>
      <c r="Y123" s="41">
        <f t="shared" si="9"/>
        <v>0</v>
      </c>
    </row>
    <row r="124" spans="1:25" s="45" customFormat="1" x14ac:dyDescent="0.3">
      <c r="A124" s="44" t="s">
        <v>249</v>
      </c>
      <c r="B124" s="45" t="s">
        <v>250</v>
      </c>
      <c r="C124" s="44" t="s">
        <v>1002</v>
      </c>
      <c r="D124" s="44" t="s">
        <v>4</v>
      </c>
      <c r="E124" s="44" t="s">
        <v>655</v>
      </c>
      <c r="F124" s="44" t="s">
        <v>652</v>
      </c>
      <c r="G124" s="47">
        <v>36593</v>
      </c>
      <c r="H124" s="47">
        <v>36648</v>
      </c>
      <c r="I124" s="44" t="s">
        <v>652</v>
      </c>
      <c r="J124" s="46" t="s">
        <v>226</v>
      </c>
      <c r="K124" s="163">
        <v>231330.42</v>
      </c>
      <c r="L124" s="46" t="s">
        <v>652</v>
      </c>
      <c r="M124" s="162" t="s">
        <v>652</v>
      </c>
      <c r="N124" s="46" t="s">
        <v>652</v>
      </c>
      <c r="O124" s="162" t="s">
        <v>652</v>
      </c>
      <c r="P124" s="45" t="s">
        <v>211</v>
      </c>
      <c r="Q124" s="44">
        <v>1</v>
      </c>
      <c r="R124" s="41">
        <v>231330.42</v>
      </c>
      <c r="S124" s="146">
        <v>100</v>
      </c>
      <c r="T124" s="41">
        <v>231330.42</v>
      </c>
      <c r="U124" s="153">
        <f t="shared" ref="U124:U129" si="12">T124-K124</f>
        <v>0</v>
      </c>
      <c r="V124" s="154">
        <f t="shared" ref="V124:V129" si="13">T124/K124-1</f>
        <v>0</v>
      </c>
      <c r="W124" s="41">
        <v>231330.42</v>
      </c>
      <c r="X124" s="41">
        <v>0</v>
      </c>
      <c r="Y124" s="41">
        <f t="shared" si="9"/>
        <v>0</v>
      </c>
    </row>
    <row r="125" spans="1:25" s="45" customFormat="1" x14ac:dyDescent="0.3">
      <c r="A125" s="44" t="s">
        <v>251</v>
      </c>
      <c r="B125" s="45" t="s">
        <v>252</v>
      </c>
      <c r="C125" s="44" t="s">
        <v>1003</v>
      </c>
      <c r="D125" s="44" t="s">
        <v>4</v>
      </c>
      <c r="E125" s="44" t="s">
        <v>726</v>
      </c>
      <c r="F125" s="44" t="s">
        <v>694</v>
      </c>
      <c r="G125" s="47">
        <v>36635</v>
      </c>
      <c r="H125" s="47">
        <v>36861</v>
      </c>
      <c r="I125" s="44">
        <v>1997</v>
      </c>
      <c r="J125" s="46" t="s">
        <v>138</v>
      </c>
      <c r="K125" s="162">
        <v>3910597.88</v>
      </c>
      <c r="L125" s="46" t="s">
        <v>652</v>
      </c>
      <c r="M125" s="162" t="s">
        <v>652</v>
      </c>
      <c r="N125" s="46" t="s">
        <v>652</v>
      </c>
      <c r="O125" s="162" t="s">
        <v>652</v>
      </c>
      <c r="P125" s="45" t="s">
        <v>154</v>
      </c>
      <c r="Q125" s="44">
        <v>1</v>
      </c>
      <c r="R125" s="41">
        <v>4918915.6399999997</v>
      </c>
      <c r="S125" s="146">
        <v>67.5</v>
      </c>
      <c r="T125" s="41">
        <v>3320268.06</v>
      </c>
      <c r="U125" s="153">
        <f t="shared" si="12"/>
        <v>-590329.81999999983</v>
      </c>
      <c r="V125" s="154">
        <f t="shared" si="13"/>
        <v>-0.1509564107880097</v>
      </c>
      <c r="W125" s="41">
        <v>3320268.06</v>
      </c>
      <c r="X125" s="41">
        <v>0</v>
      </c>
      <c r="Y125" s="41">
        <f t="shared" si="9"/>
        <v>0</v>
      </c>
    </row>
    <row r="126" spans="1:25" s="45" customFormat="1" x14ac:dyDescent="0.3">
      <c r="A126" s="44" t="s">
        <v>253</v>
      </c>
      <c r="B126" s="45" t="s">
        <v>254</v>
      </c>
      <c r="C126" s="44" t="s">
        <v>1002</v>
      </c>
      <c r="D126" s="44" t="s">
        <v>4</v>
      </c>
      <c r="E126" s="44" t="s">
        <v>655</v>
      </c>
      <c r="F126" s="44" t="s">
        <v>652</v>
      </c>
      <c r="G126" s="47">
        <v>36661</v>
      </c>
      <c r="H126" s="47">
        <v>36861</v>
      </c>
      <c r="I126" s="44" t="s">
        <v>652</v>
      </c>
      <c r="J126" s="46" t="s">
        <v>138</v>
      </c>
      <c r="K126" s="163">
        <v>42368.26</v>
      </c>
      <c r="L126" s="46" t="s">
        <v>652</v>
      </c>
      <c r="M126" s="162" t="s">
        <v>652</v>
      </c>
      <c r="N126" s="46" t="s">
        <v>652</v>
      </c>
      <c r="O126" s="162" t="s">
        <v>652</v>
      </c>
      <c r="P126" s="45" t="s">
        <v>112</v>
      </c>
      <c r="Q126" s="44">
        <v>1</v>
      </c>
      <c r="R126" s="41">
        <v>42025.32</v>
      </c>
      <c r="S126" s="146">
        <v>100</v>
      </c>
      <c r="T126" s="41">
        <v>42025.32</v>
      </c>
      <c r="U126" s="153">
        <f t="shared" si="12"/>
        <v>-342.94000000000233</v>
      </c>
      <c r="V126" s="154">
        <f t="shared" si="13"/>
        <v>-8.0942667931135359E-3</v>
      </c>
      <c r="W126" s="41">
        <v>42025.32</v>
      </c>
      <c r="X126" s="41">
        <v>0</v>
      </c>
      <c r="Y126" s="41">
        <f t="shared" si="9"/>
        <v>0</v>
      </c>
    </row>
    <row r="127" spans="1:25" s="45" customFormat="1" x14ac:dyDescent="0.3">
      <c r="A127" s="44" t="s">
        <v>255</v>
      </c>
      <c r="B127" s="45" t="s">
        <v>58</v>
      </c>
      <c r="C127" s="44" t="s">
        <v>1003</v>
      </c>
      <c r="D127" s="44" t="s">
        <v>4</v>
      </c>
      <c r="E127" s="44" t="s">
        <v>725</v>
      </c>
      <c r="F127" s="44" t="s">
        <v>694</v>
      </c>
      <c r="G127" s="47">
        <v>36665</v>
      </c>
      <c r="H127" s="47">
        <v>36861</v>
      </c>
      <c r="I127" s="44">
        <v>1997</v>
      </c>
      <c r="J127" s="46" t="s">
        <v>138</v>
      </c>
      <c r="K127" s="162">
        <v>1164218.8</v>
      </c>
      <c r="L127" s="46" t="s">
        <v>652</v>
      </c>
      <c r="M127" s="162" t="s">
        <v>652</v>
      </c>
      <c r="N127" s="46" t="s">
        <v>652</v>
      </c>
      <c r="O127" s="162" t="s">
        <v>652</v>
      </c>
      <c r="P127" s="45" t="s">
        <v>59</v>
      </c>
      <c r="Q127" s="44">
        <v>1</v>
      </c>
      <c r="R127" s="41">
        <v>1441500.12</v>
      </c>
      <c r="S127" s="146">
        <v>93.6</v>
      </c>
      <c r="T127" s="41">
        <v>1326213.82</v>
      </c>
      <c r="U127" s="153">
        <f t="shared" si="12"/>
        <v>161995.02000000002</v>
      </c>
      <c r="V127" s="154">
        <f t="shared" si="13"/>
        <v>0.13914482397982231</v>
      </c>
      <c r="W127" s="41">
        <v>1326213.82</v>
      </c>
      <c r="X127" s="41">
        <v>0</v>
      </c>
      <c r="Y127" s="41">
        <f t="shared" si="9"/>
        <v>0</v>
      </c>
    </row>
    <row r="128" spans="1:25" s="45" customFormat="1" x14ac:dyDescent="0.3">
      <c r="A128" s="44" t="s">
        <v>256</v>
      </c>
      <c r="B128" s="45" t="s">
        <v>257</v>
      </c>
      <c r="C128" s="44" t="s">
        <v>1002</v>
      </c>
      <c r="D128" s="44" t="s">
        <v>4</v>
      </c>
      <c r="E128" s="44" t="s">
        <v>655</v>
      </c>
      <c r="F128" s="44" t="s">
        <v>652</v>
      </c>
      <c r="G128" s="47">
        <v>36677</v>
      </c>
      <c r="H128" s="47">
        <v>36861</v>
      </c>
      <c r="I128" s="44" t="s">
        <v>652</v>
      </c>
      <c r="J128" s="46" t="s">
        <v>138</v>
      </c>
      <c r="K128" s="163">
        <v>421502.44</v>
      </c>
      <c r="L128" s="46" t="s">
        <v>652</v>
      </c>
      <c r="M128" s="162" t="s">
        <v>652</v>
      </c>
      <c r="N128" s="46" t="s">
        <v>652</v>
      </c>
      <c r="O128" s="162" t="s">
        <v>652</v>
      </c>
      <c r="P128" s="45" t="s">
        <v>112</v>
      </c>
      <c r="Q128" s="44">
        <v>1</v>
      </c>
      <c r="R128" s="41">
        <v>416392.18</v>
      </c>
      <c r="S128" s="146">
        <v>100</v>
      </c>
      <c r="T128" s="41">
        <v>416392.18</v>
      </c>
      <c r="U128" s="153">
        <f t="shared" si="12"/>
        <v>-5110.2600000000093</v>
      </c>
      <c r="V128" s="154">
        <f t="shared" si="13"/>
        <v>-1.212391558160375E-2</v>
      </c>
      <c r="W128" s="41">
        <v>416392.18000000005</v>
      </c>
      <c r="X128" s="41">
        <v>0</v>
      </c>
      <c r="Y128" s="41">
        <f t="shared" si="9"/>
        <v>0</v>
      </c>
    </row>
    <row r="129" spans="1:25" s="45" customFormat="1" x14ac:dyDescent="0.3">
      <c r="A129" s="44" t="s">
        <v>258</v>
      </c>
      <c r="B129" s="45" t="s">
        <v>259</v>
      </c>
      <c r="C129" s="44" t="s">
        <v>1003</v>
      </c>
      <c r="D129" s="44" t="s">
        <v>4</v>
      </c>
      <c r="E129" s="44" t="s">
        <v>724</v>
      </c>
      <c r="F129" s="44" t="s">
        <v>694</v>
      </c>
      <c r="G129" s="47">
        <v>36718</v>
      </c>
      <c r="H129" s="47">
        <v>36861</v>
      </c>
      <c r="I129" s="44">
        <v>1997</v>
      </c>
      <c r="J129" s="46" t="s">
        <v>138</v>
      </c>
      <c r="K129" s="163">
        <v>52324.44</v>
      </c>
      <c r="L129" s="46" t="s">
        <v>652</v>
      </c>
      <c r="M129" s="162" t="s">
        <v>652</v>
      </c>
      <c r="N129" s="46" t="s">
        <v>652</v>
      </c>
      <c r="O129" s="162" t="s">
        <v>652</v>
      </c>
      <c r="P129" s="45" t="s">
        <v>90</v>
      </c>
      <c r="Q129" s="44">
        <v>1</v>
      </c>
      <c r="R129" s="41">
        <v>71098.899999999994</v>
      </c>
      <c r="S129" s="146">
        <v>60</v>
      </c>
      <c r="T129" s="41">
        <v>42659.34</v>
      </c>
      <c r="U129" s="153">
        <f t="shared" si="12"/>
        <v>-9665.1000000000058</v>
      </c>
      <c r="V129" s="154">
        <f t="shared" si="13"/>
        <v>-0.18471482924614202</v>
      </c>
      <c r="W129" s="41">
        <v>42659.34</v>
      </c>
      <c r="X129" s="41">
        <v>0</v>
      </c>
      <c r="Y129" s="41">
        <f t="shared" si="9"/>
        <v>0</v>
      </c>
    </row>
    <row r="130" spans="1:25" s="45" customFormat="1" x14ac:dyDescent="0.3">
      <c r="A130" s="44" t="s">
        <v>260</v>
      </c>
      <c r="B130" s="45" t="s">
        <v>261</v>
      </c>
      <c r="C130" s="44" t="s">
        <v>1003</v>
      </c>
      <c r="D130" s="44" t="s">
        <v>4</v>
      </c>
      <c r="E130" s="44" t="s">
        <v>723</v>
      </c>
      <c r="F130" s="44" t="s">
        <v>694</v>
      </c>
      <c r="G130" s="47">
        <v>36808</v>
      </c>
      <c r="H130" s="47">
        <v>36861</v>
      </c>
      <c r="I130" s="44">
        <v>1997</v>
      </c>
      <c r="J130" s="46" t="s">
        <v>138</v>
      </c>
      <c r="K130" s="162">
        <v>272523.13</v>
      </c>
      <c r="L130" s="46" t="s">
        <v>337</v>
      </c>
      <c r="M130" s="162">
        <v>953673.13</v>
      </c>
      <c r="N130" s="46" t="s">
        <v>652</v>
      </c>
      <c r="O130" s="162" t="s">
        <v>652</v>
      </c>
      <c r="P130" s="45" t="s">
        <v>206</v>
      </c>
      <c r="Q130" s="44">
        <v>1</v>
      </c>
      <c r="R130" s="41">
        <v>3174289.93</v>
      </c>
      <c r="S130" s="146">
        <v>30</v>
      </c>
      <c r="T130" s="41">
        <v>952286.98</v>
      </c>
      <c r="U130" s="153">
        <f>T130-M130</f>
        <v>-1386.1500000000233</v>
      </c>
      <c r="V130" s="154">
        <f>T130/M130-1</f>
        <v>-1.4534854305898737E-3</v>
      </c>
      <c r="W130" s="41">
        <v>952286.98</v>
      </c>
      <c r="X130" s="41">
        <v>0</v>
      </c>
      <c r="Y130" s="41">
        <f t="shared" ref="Y130:Y193" si="14">T130-W130</f>
        <v>0</v>
      </c>
    </row>
    <row r="131" spans="1:25" s="45" customFormat="1" x14ac:dyDescent="0.3">
      <c r="A131" s="44" t="s">
        <v>262</v>
      </c>
      <c r="B131" s="45" t="s">
        <v>263</v>
      </c>
      <c r="C131" s="44" t="s">
        <v>1003</v>
      </c>
      <c r="D131" s="44" t="s">
        <v>4</v>
      </c>
      <c r="E131" s="44" t="s">
        <v>677</v>
      </c>
      <c r="F131" s="44">
        <v>1</v>
      </c>
      <c r="G131" s="47">
        <v>36808</v>
      </c>
      <c r="H131" s="47">
        <v>36861</v>
      </c>
      <c r="I131" s="44">
        <v>1997</v>
      </c>
      <c r="J131" s="46" t="s">
        <v>138</v>
      </c>
      <c r="K131" s="162">
        <v>922828.72</v>
      </c>
      <c r="L131" s="46" t="s">
        <v>652</v>
      </c>
      <c r="M131" s="162" t="s">
        <v>652</v>
      </c>
      <c r="N131" s="46" t="s">
        <v>652</v>
      </c>
      <c r="O131" s="162" t="s">
        <v>652</v>
      </c>
      <c r="P131" s="45" t="s">
        <v>264</v>
      </c>
      <c r="Q131" s="44">
        <v>1</v>
      </c>
      <c r="R131" s="41">
        <v>2258156.62</v>
      </c>
      <c r="S131" s="146">
        <v>30</v>
      </c>
      <c r="T131" s="41">
        <v>677447</v>
      </c>
      <c r="U131" s="153">
        <f>T131-K131</f>
        <v>-245381.71999999997</v>
      </c>
      <c r="V131" s="154">
        <f>T131/K131-1</f>
        <v>-0.26590169408685072</v>
      </c>
      <c r="W131" s="41">
        <v>677447</v>
      </c>
      <c r="X131" s="41">
        <v>0</v>
      </c>
      <c r="Y131" s="41">
        <f t="shared" si="14"/>
        <v>0</v>
      </c>
    </row>
    <row r="132" spans="1:25" s="45" customFormat="1" x14ac:dyDescent="0.3">
      <c r="A132" s="44" t="s">
        <v>266</v>
      </c>
      <c r="B132" s="45" t="s">
        <v>267</v>
      </c>
      <c r="C132" s="44" t="s">
        <v>1003</v>
      </c>
      <c r="D132" s="44" t="s">
        <v>4</v>
      </c>
      <c r="E132" s="44" t="s">
        <v>653</v>
      </c>
      <c r="F132" s="44" t="s">
        <v>632</v>
      </c>
      <c r="G132" s="47">
        <v>36811</v>
      </c>
      <c r="H132" s="47">
        <v>36861</v>
      </c>
      <c r="I132" s="44">
        <v>1997</v>
      </c>
      <c r="J132" s="46" t="s">
        <v>138</v>
      </c>
      <c r="K132" s="162">
        <v>17777228.690000001</v>
      </c>
      <c r="L132" s="46" t="s">
        <v>652</v>
      </c>
      <c r="M132" s="162" t="s">
        <v>652</v>
      </c>
      <c r="N132" s="46" t="s">
        <v>652</v>
      </c>
      <c r="O132" s="162" t="s">
        <v>652</v>
      </c>
      <c r="P132" s="45" t="s">
        <v>268</v>
      </c>
      <c r="Q132" s="44">
        <v>1</v>
      </c>
      <c r="R132" s="41">
        <v>21308350.449999999</v>
      </c>
      <c r="S132" s="146">
        <v>75.5</v>
      </c>
      <c r="T132" s="41">
        <v>16094862</v>
      </c>
      <c r="U132" s="153">
        <f>T132-K132</f>
        <v>-1682366.6900000013</v>
      </c>
      <c r="V132" s="154">
        <f>T132/K132-1</f>
        <v>-9.4636049259261723E-2</v>
      </c>
      <c r="W132" s="41">
        <v>16094861.999999998</v>
      </c>
      <c r="X132" s="41">
        <v>0</v>
      </c>
      <c r="Y132" s="41">
        <f t="shared" si="14"/>
        <v>0</v>
      </c>
    </row>
    <row r="133" spans="1:25" s="45" customFormat="1" x14ac:dyDescent="0.3">
      <c r="A133" s="44" t="s">
        <v>269</v>
      </c>
      <c r="B133" s="45" t="s">
        <v>271</v>
      </c>
      <c r="C133" s="44" t="s">
        <v>1003</v>
      </c>
      <c r="D133" s="44" t="s">
        <v>471</v>
      </c>
      <c r="E133" s="44" t="s">
        <v>706</v>
      </c>
      <c r="F133" s="44">
        <v>1</v>
      </c>
      <c r="G133" s="47">
        <v>36815</v>
      </c>
      <c r="H133" s="47">
        <v>36861</v>
      </c>
      <c r="I133" s="44">
        <v>1997</v>
      </c>
      <c r="J133" s="46" t="s">
        <v>138</v>
      </c>
      <c r="K133" s="162">
        <v>18939267.309999999</v>
      </c>
      <c r="L133" s="46" t="s">
        <v>475</v>
      </c>
      <c r="M133" s="162">
        <v>20495880.18</v>
      </c>
      <c r="N133" s="46" t="s">
        <v>652</v>
      </c>
      <c r="O133" s="162" t="s">
        <v>652</v>
      </c>
      <c r="P133" s="45" t="s">
        <v>272</v>
      </c>
      <c r="Q133" s="44">
        <v>1</v>
      </c>
      <c r="R133" s="41">
        <v>37135818</v>
      </c>
      <c r="S133" s="146">
        <v>51</v>
      </c>
      <c r="T133" s="41">
        <v>20495880.18</v>
      </c>
      <c r="U133" s="153">
        <f>T133-M133</f>
        <v>0</v>
      </c>
      <c r="V133" s="154">
        <f>T133/M133-1</f>
        <v>0</v>
      </c>
      <c r="W133" s="41">
        <v>16598022</v>
      </c>
      <c r="X133" s="41">
        <v>0</v>
      </c>
      <c r="Y133" s="41">
        <f t="shared" si="14"/>
        <v>3897858.1799999997</v>
      </c>
    </row>
    <row r="134" spans="1:25" s="45" customFormat="1" x14ac:dyDescent="0.3">
      <c r="A134" s="44" t="s">
        <v>273</v>
      </c>
      <c r="B134" s="45" t="s">
        <v>274</v>
      </c>
      <c r="C134" s="44" t="s">
        <v>1003</v>
      </c>
      <c r="D134" s="44" t="s">
        <v>4</v>
      </c>
      <c r="E134" s="44" t="s">
        <v>669</v>
      </c>
      <c r="F134" s="44">
        <v>2</v>
      </c>
      <c r="G134" s="47">
        <v>36822</v>
      </c>
      <c r="H134" s="47">
        <v>37070</v>
      </c>
      <c r="I134" s="44">
        <v>1997</v>
      </c>
      <c r="J134" s="46" t="s">
        <v>43</v>
      </c>
      <c r="K134" s="162">
        <v>517430.58</v>
      </c>
      <c r="L134" s="46" t="s">
        <v>652</v>
      </c>
      <c r="M134" s="162" t="s">
        <v>652</v>
      </c>
      <c r="N134" s="46" t="s">
        <v>652</v>
      </c>
      <c r="O134" s="162" t="s">
        <v>652</v>
      </c>
      <c r="P134" s="45" t="s">
        <v>275</v>
      </c>
      <c r="Q134" s="44">
        <v>1</v>
      </c>
      <c r="R134" s="41">
        <v>45385.09</v>
      </c>
      <c r="S134" s="146">
        <v>40</v>
      </c>
      <c r="T134" s="41">
        <v>18154.03</v>
      </c>
      <c r="U134" s="153">
        <f>T134-K134</f>
        <v>-499276.55000000005</v>
      </c>
      <c r="V134" s="154">
        <f>T134/K134-1</f>
        <v>-0.96491504232316538</v>
      </c>
      <c r="W134" s="41">
        <v>18154.03</v>
      </c>
      <c r="X134" s="41">
        <v>0</v>
      </c>
      <c r="Y134" s="41">
        <f t="shared" si="14"/>
        <v>0</v>
      </c>
    </row>
    <row r="135" spans="1:25" s="45" customFormat="1" x14ac:dyDescent="0.3">
      <c r="A135" s="44" t="s">
        <v>277</v>
      </c>
      <c r="B135" s="45" t="s">
        <v>278</v>
      </c>
      <c r="C135" s="44" t="s">
        <v>1003</v>
      </c>
      <c r="D135" s="44" t="s">
        <v>4</v>
      </c>
      <c r="E135" s="44" t="s">
        <v>722</v>
      </c>
      <c r="F135" s="44" t="s">
        <v>694</v>
      </c>
      <c r="G135" s="47">
        <v>36880</v>
      </c>
      <c r="H135" s="47">
        <v>37070</v>
      </c>
      <c r="I135" s="44">
        <v>1997</v>
      </c>
      <c r="J135" s="46" t="s">
        <v>43</v>
      </c>
      <c r="K135" s="162">
        <v>307551.43</v>
      </c>
      <c r="L135" s="46" t="s">
        <v>408</v>
      </c>
      <c r="M135" s="162">
        <v>362149.05</v>
      </c>
      <c r="N135" s="46" t="s">
        <v>652</v>
      </c>
      <c r="O135" s="162" t="s">
        <v>652</v>
      </c>
      <c r="P135" s="45" t="s">
        <v>46</v>
      </c>
      <c r="Q135" s="44">
        <v>1</v>
      </c>
      <c r="R135" s="41">
        <v>905372.63</v>
      </c>
      <c r="S135" s="146">
        <v>40</v>
      </c>
      <c r="T135" s="41">
        <v>362149.05</v>
      </c>
      <c r="U135" s="153">
        <f>T135-M135</f>
        <v>0</v>
      </c>
      <c r="V135" s="154">
        <f>T135/M135-1</f>
        <v>0</v>
      </c>
      <c r="W135" s="41">
        <v>362149.05</v>
      </c>
      <c r="X135" s="41">
        <v>0</v>
      </c>
      <c r="Y135" s="41">
        <f t="shared" si="14"/>
        <v>0</v>
      </c>
    </row>
    <row r="136" spans="1:25" s="45" customFormat="1" x14ac:dyDescent="0.3">
      <c r="A136" s="44" t="s">
        <v>280</v>
      </c>
      <c r="B136" s="45" t="s">
        <v>281</v>
      </c>
      <c r="C136" s="44" t="s">
        <v>1003</v>
      </c>
      <c r="D136" s="44" t="s">
        <v>4</v>
      </c>
      <c r="E136" s="44" t="s">
        <v>721</v>
      </c>
      <c r="F136" s="44" t="s">
        <v>694</v>
      </c>
      <c r="G136" s="47">
        <v>36934</v>
      </c>
      <c r="H136" s="47">
        <v>37573</v>
      </c>
      <c r="I136" s="44">
        <v>2002</v>
      </c>
      <c r="J136" s="46" t="s">
        <v>282</v>
      </c>
      <c r="K136" s="162">
        <v>76050</v>
      </c>
      <c r="L136" s="46" t="s">
        <v>652</v>
      </c>
      <c r="M136" s="162" t="s">
        <v>652</v>
      </c>
      <c r="N136" s="46" t="s">
        <v>652</v>
      </c>
      <c r="O136" s="162" t="s">
        <v>652</v>
      </c>
      <c r="P136" s="45" t="s">
        <v>283</v>
      </c>
      <c r="Q136" s="44">
        <v>1</v>
      </c>
      <c r="R136" s="41">
        <v>113038</v>
      </c>
      <c r="S136" s="146">
        <v>65</v>
      </c>
      <c r="T136" s="41">
        <v>73474.09</v>
      </c>
      <c r="U136" s="153">
        <f>T136-K136</f>
        <v>-2575.9100000000035</v>
      </c>
      <c r="V136" s="154">
        <f>T136/K136-1</f>
        <v>-3.3871268902038176E-2</v>
      </c>
      <c r="W136" s="41">
        <v>73474.09</v>
      </c>
      <c r="X136" s="41">
        <v>0</v>
      </c>
      <c r="Y136" s="41">
        <f t="shared" si="14"/>
        <v>0</v>
      </c>
    </row>
    <row r="137" spans="1:25" s="45" customFormat="1" x14ac:dyDescent="0.3">
      <c r="A137" s="44" t="s">
        <v>284</v>
      </c>
      <c r="B137" s="45" t="s">
        <v>285</v>
      </c>
      <c r="C137" s="44" t="s">
        <v>1003</v>
      </c>
      <c r="D137" s="44" t="s">
        <v>4</v>
      </c>
      <c r="E137" s="44" t="s">
        <v>720</v>
      </c>
      <c r="F137" s="44" t="s">
        <v>694</v>
      </c>
      <c r="G137" s="47">
        <v>36985</v>
      </c>
      <c r="H137" s="47">
        <v>37070</v>
      </c>
      <c r="I137" s="44">
        <v>1997</v>
      </c>
      <c r="J137" s="46" t="s">
        <v>43</v>
      </c>
      <c r="K137" s="162">
        <v>14306537.65</v>
      </c>
      <c r="L137" s="46" t="s">
        <v>343</v>
      </c>
      <c r="M137" s="162">
        <v>19882471.649999999</v>
      </c>
      <c r="N137" s="46" t="s">
        <v>652</v>
      </c>
      <c r="O137" s="162" t="s">
        <v>652</v>
      </c>
      <c r="P137" s="45" t="s">
        <v>286</v>
      </c>
      <c r="Q137" s="44">
        <v>1</v>
      </c>
      <c r="R137" s="41">
        <v>30356988.469999999</v>
      </c>
      <c r="S137" s="146">
        <v>65</v>
      </c>
      <c r="T137" s="41">
        <v>19732043</v>
      </c>
      <c r="U137" s="153">
        <f>T137-M137</f>
        <v>-150428.64999999851</v>
      </c>
      <c r="V137" s="154">
        <f>T137/M137-1</f>
        <v>-7.5658928451181051E-3</v>
      </c>
      <c r="W137" s="41">
        <v>19732043</v>
      </c>
      <c r="X137" s="41">
        <v>0</v>
      </c>
      <c r="Y137" s="41">
        <f t="shared" si="14"/>
        <v>0</v>
      </c>
    </row>
    <row r="138" spans="1:25" s="45" customFormat="1" x14ac:dyDescent="0.3">
      <c r="A138" s="44" t="s">
        <v>287</v>
      </c>
      <c r="B138" s="45" t="s">
        <v>288</v>
      </c>
      <c r="C138" s="44" t="s">
        <v>1003</v>
      </c>
      <c r="D138" s="44" t="s">
        <v>4</v>
      </c>
      <c r="E138" s="44" t="s">
        <v>719</v>
      </c>
      <c r="F138" s="44" t="s">
        <v>694</v>
      </c>
      <c r="G138" s="47">
        <v>36990</v>
      </c>
      <c r="H138" s="47">
        <v>37070</v>
      </c>
      <c r="I138" s="44">
        <v>1997</v>
      </c>
      <c r="J138" s="46" t="s">
        <v>43</v>
      </c>
      <c r="K138" s="162">
        <v>11476416.279999999</v>
      </c>
      <c r="L138" s="46" t="s">
        <v>282</v>
      </c>
      <c r="M138" s="162">
        <v>13771699.880000001</v>
      </c>
      <c r="N138" s="46" t="s">
        <v>357</v>
      </c>
      <c r="O138" s="162">
        <v>19450289.079999998</v>
      </c>
      <c r="P138" s="45" t="s">
        <v>289</v>
      </c>
      <c r="Q138" s="44">
        <v>1</v>
      </c>
      <c r="R138" s="41">
        <v>18917795.039999999</v>
      </c>
      <c r="S138" s="146">
        <v>95</v>
      </c>
      <c r="T138" s="41">
        <v>17971905.260000002</v>
      </c>
      <c r="U138" s="153">
        <f>T138-O138</f>
        <v>-1478383.8199999966</v>
      </c>
      <c r="V138" s="154">
        <f>T138/O138-1</f>
        <v>-7.600832120897183E-2</v>
      </c>
      <c r="W138" s="41">
        <v>17971905.260000002</v>
      </c>
      <c r="X138" s="41">
        <v>0</v>
      </c>
      <c r="Y138" s="41">
        <f t="shared" si="14"/>
        <v>0</v>
      </c>
    </row>
    <row r="139" spans="1:25" s="45" customFormat="1" x14ac:dyDescent="0.3">
      <c r="A139" s="44" t="s">
        <v>290</v>
      </c>
      <c r="B139" s="45" t="s">
        <v>291</v>
      </c>
      <c r="C139" s="44" t="s">
        <v>1003</v>
      </c>
      <c r="D139" s="44" t="s">
        <v>4</v>
      </c>
      <c r="E139" s="44" t="s">
        <v>718</v>
      </c>
      <c r="F139" s="44" t="s">
        <v>694</v>
      </c>
      <c r="G139" s="47">
        <v>36991</v>
      </c>
      <c r="H139" s="47">
        <v>37070</v>
      </c>
      <c r="I139" s="44">
        <v>1997</v>
      </c>
      <c r="J139" s="46" t="s">
        <v>43</v>
      </c>
      <c r="K139" s="163">
        <v>1989200.82</v>
      </c>
      <c r="L139" s="46" t="s">
        <v>331</v>
      </c>
      <c r="M139" s="162">
        <v>3091199.82</v>
      </c>
      <c r="N139" s="46" t="s">
        <v>652</v>
      </c>
      <c r="O139" s="162" t="s">
        <v>652</v>
      </c>
      <c r="P139" s="45" t="s">
        <v>292</v>
      </c>
      <c r="Q139" s="44">
        <v>1</v>
      </c>
      <c r="R139" s="41">
        <v>5039525.76</v>
      </c>
      <c r="S139" s="146">
        <v>60</v>
      </c>
      <c r="T139" s="41">
        <v>3023715.46</v>
      </c>
      <c r="U139" s="153">
        <f>T139-M139</f>
        <v>-67484.35999999987</v>
      </c>
      <c r="V139" s="154">
        <f>T139/M139-1</f>
        <v>-2.1831121871636161E-2</v>
      </c>
      <c r="W139" s="41">
        <v>3023715.46</v>
      </c>
      <c r="X139" s="41">
        <v>0</v>
      </c>
      <c r="Y139" s="41">
        <f t="shared" si="14"/>
        <v>0</v>
      </c>
    </row>
    <row r="140" spans="1:25" s="45" customFormat="1" x14ac:dyDescent="0.3">
      <c r="A140" s="44" t="s">
        <v>293</v>
      </c>
      <c r="B140" s="45" t="s">
        <v>265</v>
      </c>
      <c r="C140" s="44" t="s">
        <v>1003</v>
      </c>
      <c r="D140" s="44" t="s">
        <v>4</v>
      </c>
      <c r="E140" s="44" t="s">
        <v>859</v>
      </c>
      <c r="F140" s="155" t="s">
        <v>862</v>
      </c>
      <c r="G140" s="47">
        <v>37103</v>
      </c>
      <c r="H140" s="47">
        <v>37236</v>
      </c>
      <c r="I140" s="44">
        <v>1997</v>
      </c>
      <c r="J140" s="46" t="s">
        <v>38</v>
      </c>
      <c r="K140" s="162">
        <v>45089496.600000001</v>
      </c>
      <c r="L140" s="46" t="s">
        <v>357</v>
      </c>
      <c r="M140" s="162">
        <v>55996939.649999999</v>
      </c>
      <c r="N140" s="46" t="s">
        <v>652</v>
      </c>
      <c r="O140" s="162" t="s">
        <v>652</v>
      </c>
      <c r="P140" s="45" t="s">
        <v>294</v>
      </c>
      <c r="Q140" s="44">
        <v>1</v>
      </c>
      <c r="R140" s="41">
        <v>58438349.890000001</v>
      </c>
      <c r="S140" s="146">
        <v>95</v>
      </c>
      <c r="T140" s="41">
        <v>55516432</v>
      </c>
      <c r="U140" s="153">
        <f>T140-M140</f>
        <v>-480507.64999999851</v>
      </c>
      <c r="V140" s="154">
        <f>T140/M140-1</f>
        <v>-8.580962691949523E-3</v>
      </c>
      <c r="W140" s="41">
        <v>55516432</v>
      </c>
      <c r="X140" s="41">
        <v>0</v>
      </c>
      <c r="Y140" s="41">
        <f t="shared" si="14"/>
        <v>0</v>
      </c>
    </row>
    <row r="141" spans="1:25" s="45" customFormat="1" x14ac:dyDescent="0.3">
      <c r="A141" s="44" t="s">
        <v>295</v>
      </c>
      <c r="B141" s="45" t="s">
        <v>296</v>
      </c>
      <c r="C141" s="44" t="s">
        <v>1003</v>
      </c>
      <c r="D141" s="44" t="s">
        <v>4</v>
      </c>
      <c r="E141" s="44" t="s">
        <v>717</v>
      </c>
      <c r="F141" s="44" t="s">
        <v>694</v>
      </c>
      <c r="G141" s="47">
        <v>37076</v>
      </c>
      <c r="H141" s="47">
        <v>37573</v>
      </c>
      <c r="I141" s="44">
        <v>2002</v>
      </c>
      <c r="J141" s="46" t="s">
        <v>282</v>
      </c>
      <c r="K141" s="162">
        <v>222300</v>
      </c>
      <c r="L141" s="46" t="s">
        <v>652</v>
      </c>
      <c r="M141" s="162" t="s">
        <v>652</v>
      </c>
      <c r="N141" s="46" t="s">
        <v>652</v>
      </c>
      <c r="O141" s="162" t="s">
        <v>652</v>
      </c>
      <c r="P141" s="45" t="s">
        <v>297</v>
      </c>
      <c r="Q141" s="44">
        <v>1</v>
      </c>
      <c r="R141" s="41">
        <v>312629.38</v>
      </c>
      <c r="S141" s="146">
        <v>65</v>
      </c>
      <c r="T141" s="41">
        <v>203209.1</v>
      </c>
      <c r="U141" s="153">
        <f>T141-K141</f>
        <v>-19090.899999999994</v>
      </c>
      <c r="V141" s="154">
        <f>T141/K141-1</f>
        <v>-8.5878992352676486E-2</v>
      </c>
      <c r="W141" s="41">
        <v>203209.1</v>
      </c>
      <c r="X141" s="41">
        <v>0</v>
      </c>
      <c r="Y141" s="41">
        <f t="shared" si="14"/>
        <v>0</v>
      </c>
    </row>
    <row r="142" spans="1:25" s="45" customFormat="1" x14ac:dyDescent="0.3">
      <c r="A142" s="44" t="s">
        <v>298</v>
      </c>
      <c r="B142" s="45" t="s">
        <v>299</v>
      </c>
      <c r="C142" s="44" t="s">
        <v>1003</v>
      </c>
      <c r="D142" s="44" t="s">
        <v>4</v>
      </c>
      <c r="E142" s="44" t="s">
        <v>716</v>
      </c>
      <c r="F142" s="44" t="s">
        <v>632</v>
      </c>
      <c r="G142" s="47">
        <v>37082</v>
      </c>
      <c r="H142" s="47">
        <v>37236</v>
      </c>
      <c r="I142" s="44">
        <v>1997</v>
      </c>
      <c r="J142" s="46" t="s">
        <v>38</v>
      </c>
      <c r="K142" s="162">
        <v>230712.63</v>
      </c>
      <c r="L142" s="46" t="s">
        <v>652</v>
      </c>
      <c r="M142" s="162" t="s">
        <v>652</v>
      </c>
      <c r="N142" s="46" t="s">
        <v>652</v>
      </c>
      <c r="O142" s="162" t="s">
        <v>652</v>
      </c>
      <c r="P142" s="45" t="s">
        <v>44</v>
      </c>
      <c r="Q142" s="44">
        <v>1</v>
      </c>
      <c r="R142" s="41">
        <v>338797.24</v>
      </c>
      <c r="S142" s="146">
        <v>30</v>
      </c>
      <c r="T142" s="41">
        <v>101639</v>
      </c>
      <c r="U142" s="153">
        <f>T142-K142</f>
        <v>-129073.63</v>
      </c>
      <c r="V142" s="154">
        <f>T142/K142-1</f>
        <v>-0.55945628117541724</v>
      </c>
      <c r="W142" s="41">
        <v>101639</v>
      </c>
      <c r="X142" s="41">
        <v>0</v>
      </c>
      <c r="Y142" s="41">
        <f t="shared" si="14"/>
        <v>0</v>
      </c>
    </row>
    <row r="143" spans="1:25" s="45" customFormat="1" x14ac:dyDescent="0.3">
      <c r="A143" s="44" t="s">
        <v>300</v>
      </c>
      <c r="B143" s="45" t="s">
        <v>301</v>
      </c>
      <c r="C143" s="44" t="s">
        <v>1003</v>
      </c>
      <c r="D143" s="44" t="s">
        <v>4</v>
      </c>
      <c r="E143" s="44" t="s">
        <v>690</v>
      </c>
      <c r="F143" s="44" t="s">
        <v>632</v>
      </c>
      <c r="G143" s="47">
        <v>37155</v>
      </c>
      <c r="H143" s="47">
        <v>37236</v>
      </c>
      <c r="I143" s="44">
        <v>1997</v>
      </c>
      <c r="J143" s="46" t="s">
        <v>38</v>
      </c>
      <c r="K143" s="162">
        <v>43145.86</v>
      </c>
      <c r="L143" s="46" t="s">
        <v>652</v>
      </c>
      <c r="M143" s="162" t="s">
        <v>652</v>
      </c>
      <c r="N143" s="46" t="s">
        <v>652</v>
      </c>
      <c r="O143" s="162" t="s">
        <v>652</v>
      </c>
      <c r="P143" s="45" t="s">
        <v>120</v>
      </c>
      <c r="Q143" s="44">
        <v>1</v>
      </c>
      <c r="R143" s="41">
        <v>112131.98</v>
      </c>
      <c r="S143" s="146">
        <v>30</v>
      </c>
      <c r="T143" s="41">
        <v>33639.589999999997</v>
      </c>
      <c r="U143" s="153">
        <f>T143-K143</f>
        <v>-9506.2700000000041</v>
      </c>
      <c r="V143" s="154">
        <f>T143/K143-1</f>
        <v>-0.22032867116335153</v>
      </c>
      <c r="W143" s="41">
        <v>33639.590000000004</v>
      </c>
      <c r="X143" s="41">
        <v>0</v>
      </c>
      <c r="Y143" s="41">
        <f t="shared" si="14"/>
        <v>0</v>
      </c>
    </row>
    <row r="144" spans="1:25" s="45" customFormat="1" x14ac:dyDescent="0.3">
      <c r="A144" s="44" t="s">
        <v>302</v>
      </c>
      <c r="B144" s="45" t="s">
        <v>303</v>
      </c>
      <c r="C144" s="44" t="s">
        <v>1003</v>
      </c>
      <c r="D144" s="44" t="s">
        <v>4</v>
      </c>
      <c r="E144" s="44" t="s">
        <v>663</v>
      </c>
      <c r="F144" s="44" t="s">
        <v>632</v>
      </c>
      <c r="G144" s="47">
        <v>37160</v>
      </c>
      <c r="H144" s="47">
        <v>37236</v>
      </c>
      <c r="I144" s="44">
        <v>1997</v>
      </c>
      <c r="J144" s="46" t="s">
        <v>38</v>
      </c>
      <c r="K144" s="162">
        <v>775637.16</v>
      </c>
      <c r="L144" s="46" t="s">
        <v>282</v>
      </c>
      <c r="M144" s="162">
        <v>886137.16</v>
      </c>
      <c r="N144" s="46" t="s">
        <v>652</v>
      </c>
      <c r="O144" s="162" t="s">
        <v>652</v>
      </c>
      <c r="P144" s="45" t="s">
        <v>304</v>
      </c>
      <c r="Q144" s="44">
        <v>1</v>
      </c>
      <c r="R144" s="41">
        <v>1333675.25</v>
      </c>
      <c r="S144" s="146">
        <v>65</v>
      </c>
      <c r="T144" s="41">
        <v>866889</v>
      </c>
      <c r="U144" s="153">
        <f>T144-M144</f>
        <v>-19248.160000000033</v>
      </c>
      <c r="V144" s="154">
        <f>T144/M144-1</f>
        <v>-2.1721422900265241E-2</v>
      </c>
      <c r="W144" s="41">
        <v>866889</v>
      </c>
      <c r="X144" s="41">
        <v>0</v>
      </c>
      <c r="Y144" s="41">
        <f t="shared" si="14"/>
        <v>0</v>
      </c>
    </row>
    <row r="145" spans="1:25" s="45" customFormat="1" x14ac:dyDescent="0.3">
      <c r="A145" s="44" t="s">
        <v>305</v>
      </c>
      <c r="B145" s="45" t="s">
        <v>306</v>
      </c>
      <c r="C145" s="44" t="s">
        <v>1003</v>
      </c>
      <c r="D145" s="44" t="s">
        <v>4</v>
      </c>
      <c r="E145" s="44" t="s">
        <v>715</v>
      </c>
      <c r="F145" s="44" t="s">
        <v>694</v>
      </c>
      <c r="G145" s="47">
        <v>37168</v>
      </c>
      <c r="H145" s="47">
        <v>37236</v>
      </c>
      <c r="I145" s="44">
        <v>1997</v>
      </c>
      <c r="J145" s="46" t="s">
        <v>38</v>
      </c>
      <c r="K145" s="162">
        <v>8706205.5299999993</v>
      </c>
      <c r="L145" s="46" t="s">
        <v>652</v>
      </c>
      <c r="M145" s="162" t="s">
        <v>652</v>
      </c>
      <c r="N145" s="46" t="s">
        <v>652</v>
      </c>
      <c r="O145" s="162" t="s">
        <v>652</v>
      </c>
      <c r="P145" s="45" t="s">
        <v>307</v>
      </c>
      <c r="Q145" s="44">
        <v>1</v>
      </c>
      <c r="R145" s="41">
        <v>24418857.129999999</v>
      </c>
      <c r="S145" s="146">
        <v>40</v>
      </c>
      <c r="T145" s="41">
        <v>6837280</v>
      </c>
      <c r="U145" s="153">
        <f>T145-K145</f>
        <v>-1868925.5299999993</v>
      </c>
      <c r="V145" s="154">
        <f>T145/K145-1</f>
        <v>-0.21466590968476706</v>
      </c>
      <c r="W145" s="41">
        <v>6837280.0000000019</v>
      </c>
      <c r="X145" s="41">
        <v>0</v>
      </c>
      <c r="Y145" s="41">
        <f t="shared" si="14"/>
        <v>0</v>
      </c>
    </row>
    <row r="146" spans="1:25" s="45" customFormat="1" x14ac:dyDescent="0.3">
      <c r="A146" s="44" t="s">
        <v>308</v>
      </c>
      <c r="B146" s="45" t="s">
        <v>309</v>
      </c>
      <c r="C146" s="44" t="s">
        <v>1003</v>
      </c>
      <c r="D146" s="44" t="s">
        <v>4</v>
      </c>
      <c r="E146" s="44" t="s">
        <v>714</v>
      </c>
      <c r="F146" s="44" t="s">
        <v>694</v>
      </c>
      <c r="G146" s="47">
        <v>37168</v>
      </c>
      <c r="H146" s="47">
        <v>37236</v>
      </c>
      <c r="I146" s="44">
        <v>1997</v>
      </c>
      <c r="J146" s="46" t="s">
        <v>38</v>
      </c>
      <c r="K146" s="162">
        <v>5845134.1900000004</v>
      </c>
      <c r="L146" s="46" t="s">
        <v>367</v>
      </c>
      <c r="M146" s="162">
        <v>9156985.2400000002</v>
      </c>
      <c r="N146" s="46" t="s">
        <v>652</v>
      </c>
      <c r="O146" s="162" t="s">
        <v>652</v>
      </c>
      <c r="P146" s="45" t="s">
        <v>310</v>
      </c>
      <c r="Q146" s="44">
        <v>1</v>
      </c>
      <c r="R146" s="41">
        <v>9572022.8800000008</v>
      </c>
      <c r="S146" s="146">
        <v>95</v>
      </c>
      <c r="T146" s="41">
        <v>9093421.7400000002</v>
      </c>
      <c r="U146" s="153">
        <f>T146-M146</f>
        <v>-63563.5</v>
      </c>
      <c r="V146" s="154">
        <f>T146/M146-1</f>
        <v>-6.9415313374470156E-3</v>
      </c>
      <c r="W146" s="41">
        <v>9093421.7400000002</v>
      </c>
      <c r="X146" s="41">
        <v>0</v>
      </c>
      <c r="Y146" s="41">
        <f t="shared" si="14"/>
        <v>0</v>
      </c>
    </row>
    <row r="147" spans="1:25" s="45" customFormat="1" x14ac:dyDescent="0.3">
      <c r="A147" s="44" t="s">
        <v>311</v>
      </c>
      <c r="B147" s="45" t="s">
        <v>312</v>
      </c>
      <c r="C147" s="44" t="s">
        <v>1003</v>
      </c>
      <c r="D147" s="44" t="s">
        <v>4</v>
      </c>
      <c r="E147" s="44" t="s">
        <v>664</v>
      </c>
      <c r="F147" s="44">
        <v>3</v>
      </c>
      <c r="G147" s="47">
        <v>37168</v>
      </c>
      <c r="H147" s="47">
        <v>37236</v>
      </c>
      <c r="I147" s="44">
        <v>1997</v>
      </c>
      <c r="J147" s="46" t="s">
        <v>38</v>
      </c>
      <c r="K147" s="162">
        <v>612762.80000000005</v>
      </c>
      <c r="L147" s="46" t="s">
        <v>282</v>
      </c>
      <c r="M147" s="162">
        <v>1100262.8</v>
      </c>
      <c r="N147" s="46" t="s">
        <v>544</v>
      </c>
      <c r="O147" s="162">
        <v>1218549</v>
      </c>
      <c r="P147" s="45" t="s">
        <v>313</v>
      </c>
      <c r="Q147" s="44">
        <v>1</v>
      </c>
      <c r="R147" s="41">
        <v>1874691.34</v>
      </c>
      <c r="S147" s="146">
        <v>65</v>
      </c>
      <c r="T147" s="41">
        <v>1218549</v>
      </c>
      <c r="U147" s="153">
        <f>T147-O147</f>
        <v>0</v>
      </c>
      <c r="V147" s="154">
        <f>T147/O147-1</f>
        <v>0</v>
      </c>
      <c r="W147" s="41">
        <v>1218549</v>
      </c>
      <c r="X147" s="41">
        <v>0</v>
      </c>
      <c r="Y147" s="41">
        <f t="shared" si="14"/>
        <v>0</v>
      </c>
    </row>
    <row r="148" spans="1:25" s="45" customFormat="1" x14ac:dyDescent="0.3">
      <c r="A148" s="44" t="s">
        <v>314</v>
      </c>
      <c r="B148" s="45" t="s">
        <v>315</v>
      </c>
      <c r="C148" s="44" t="s">
        <v>1003</v>
      </c>
      <c r="D148" s="44" t="s">
        <v>4</v>
      </c>
      <c r="E148" s="44" t="s">
        <v>668</v>
      </c>
      <c r="F148" s="44" t="s">
        <v>632</v>
      </c>
      <c r="G148" s="47">
        <v>37172</v>
      </c>
      <c r="H148" s="47">
        <v>37448</v>
      </c>
      <c r="I148" s="44">
        <v>2002</v>
      </c>
      <c r="J148" s="46" t="s">
        <v>316</v>
      </c>
      <c r="K148" s="162">
        <v>809643</v>
      </c>
      <c r="L148" s="46" t="s">
        <v>652</v>
      </c>
      <c r="M148" s="162" t="s">
        <v>652</v>
      </c>
      <c r="N148" s="46" t="s">
        <v>652</v>
      </c>
      <c r="O148" s="162" t="s">
        <v>652</v>
      </c>
      <c r="P148" s="45" t="s">
        <v>317</v>
      </c>
      <c r="Q148" s="44">
        <v>1</v>
      </c>
      <c r="R148" s="41">
        <v>1959694.56</v>
      </c>
      <c r="S148" s="146">
        <v>50</v>
      </c>
      <c r="T148" s="41">
        <v>819152</v>
      </c>
      <c r="U148" s="153">
        <f t="shared" ref="U148:U164" si="15">T148-K148</f>
        <v>9509</v>
      </c>
      <c r="V148" s="154">
        <f t="shared" ref="V148:V164" si="16">T148/K148-1</f>
        <v>1.1744682532918826E-2</v>
      </c>
      <c r="W148" s="41">
        <v>819152</v>
      </c>
      <c r="X148" s="41">
        <v>0</v>
      </c>
      <c r="Y148" s="41">
        <f t="shared" si="14"/>
        <v>0</v>
      </c>
    </row>
    <row r="149" spans="1:25" s="45" customFormat="1" x14ac:dyDescent="0.3">
      <c r="A149" s="44" t="s">
        <v>318</v>
      </c>
      <c r="B149" s="45" t="s">
        <v>319</v>
      </c>
      <c r="C149" s="44" t="s">
        <v>1003</v>
      </c>
      <c r="D149" s="44" t="s">
        <v>136</v>
      </c>
      <c r="E149" s="44" t="s">
        <v>707</v>
      </c>
      <c r="F149" s="44" t="s">
        <v>632</v>
      </c>
      <c r="G149" s="47">
        <v>37175</v>
      </c>
      <c r="H149" s="47">
        <v>37236</v>
      </c>
      <c r="I149" s="44">
        <v>1997</v>
      </c>
      <c r="J149" s="46" t="s">
        <v>38</v>
      </c>
      <c r="K149" s="162">
        <v>22172154.460000001</v>
      </c>
      <c r="L149" s="46" t="s">
        <v>652</v>
      </c>
      <c r="M149" s="162" t="s">
        <v>652</v>
      </c>
      <c r="N149" s="46" t="s">
        <v>652</v>
      </c>
      <c r="O149" s="162" t="s">
        <v>652</v>
      </c>
      <c r="P149" s="45" t="s">
        <v>272</v>
      </c>
      <c r="Q149" s="44">
        <v>1</v>
      </c>
      <c r="R149" s="41">
        <v>19150927.989999998</v>
      </c>
      <c r="S149" s="146">
        <v>75.5</v>
      </c>
      <c r="T149" s="41">
        <v>14458951</v>
      </c>
      <c r="U149" s="153">
        <f t="shared" si="15"/>
        <v>-7713203.4600000009</v>
      </c>
      <c r="V149" s="154">
        <f t="shared" si="16"/>
        <v>-0.34787794185337817</v>
      </c>
      <c r="W149" s="41">
        <v>12183202.370000001</v>
      </c>
      <c r="X149" s="41">
        <v>0</v>
      </c>
      <c r="Y149" s="41">
        <f t="shared" si="14"/>
        <v>2275748.629999999</v>
      </c>
    </row>
    <row r="150" spans="1:25" s="45" customFormat="1" x14ac:dyDescent="0.3">
      <c r="A150" s="44" t="s">
        <v>320</v>
      </c>
      <c r="B150" s="45" t="s">
        <v>321</v>
      </c>
      <c r="C150" s="44" t="s">
        <v>1003</v>
      </c>
      <c r="D150" s="44" t="s">
        <v>4</v>
      </c>
      <c r="E150" s="44" t="s">
        <v>713</v>
      </c>
      <c r="F150" s="44">
        <v>1</v>
      </c>
      <c r="G150" s="47">
        <v>37175</v>
      </c>
      <c r="H150" s="47">
        <v>37236</v>
      </c>
      <c r="I150" s="44">
        <v>1997</v>
      </c>
      <c r="J150" s="46" t="s">
        <v>38</v>
      </c>
      <c r="K150" s="162">
        <v>136624.93</v>
      </c>
      <c r="L150" s="46" t="s">
        <v>652</v>
      </c>
      <c r="M150" s="162" t="s">
        <v>652</v>
      </c>
      <c r="N150" s="46" t="s">
        <v>652</v>
      </c>
      <c r="O150" s="162" t="s">
        <v>652</v>
      </c>
      <c r="P150" s="45" t="s">
        <v>322</v>
      </c>
      <c r="Q150" s="44">
        <v>1</v>
      </c>
      <c r="R150" s="41">
        <v>240965.21</v>
      </c>
      <c r="S150" s="146">
        <v>40</v>
      </c>
      <c r="T150" s="41">
        <v>96386</v>
      </c>
      <c r="U150" s="153">
        <f t="shared" si="15"/>
        <v>-40238.929999999993</v>
      </c>
      <c r="V150" s="154">
        <f t="shared" si="16"/>
        <v>-0.29452113900442622</v>
      </c>
      <c r="W150" s="41">
        <v>96386</v>
      </c>
      <c r="X150" s="41">
        <v>0</v>
      </c>
      <c r="Y150" s="41">
        <f t="shared" si="14"/>
        <v>0</v>
      </c>
    </row>
    <row r="151" spans="1:25" s="45" customFormat="1" x14ac:dyDescent="0.3">
      <c r="A151" s="44" t="s">
        <v>323</v>
      </c>
      <c r="B151" s="45" t="s">
        <v>943</v>
      </c>
      <c r="C151" s="44" t="s">
        <v>1003</v>
      </c>
      <c r="D151" s="44" t="s">
        <v>4</v>
      </c>
      <c r="E151" s="44" t="s">
        <v>712</v>
      </c>
      <c r="F151" s="44" t="s">
        <v>632</v>
      </c>
      <c r="G151" s="47">
        <v>37246</v>
      </c>
      <c r="H151" s="47">
        <v>37448</v>
      </c>
      <c r="I151" s="44">
        <v>2002</v>
      </c>
      <c r="J151" s="46" t="s">
        <v>316</v>
      </c>
      <c r="K151" s="162">
        <v>8183052</v>
      </c>
      <c r="L151" s="46" t="s">
        <v>652</v>
      </c>
      <c r="M151" s="162" t="s">
        <v>652</v>
      </c>
      <c r="N151" s="46" t="s">
        <v>652</v>
      </c>
      <c r="O151" s="162" t="s">
        <v>652</v>
      </c>
      <c r="P151" s="45" t="s">
        <v>324</v>
      </c>
      <c r="Q151" s="44">
        <v>1</v>
      </c>
      <c r="R151" s="41">
        <v>14190414.550000001</v>
      </c>
      <c r="S151" s="146">
        <v>51</v>
      </c>
      <c r="T151" s="41">
        <v>7237111.4199999999</v>
      </c>
      <c r="U151" s="153">
        <f t="shared" si="15"/>
        <v>-945940.58000000007</v>
      </c>
      <c r="V151" s="154">
        <f t="shared" si="16"/>
        <v>-0.11559752767060505</v>
      </c>
      <c r="W151" s="41">
        <v>7237111.4199999999</v>
      </c>
      <c r="X151" s="41">
        <v>0</v>
      </c>
      <c r="Y151" s="41">
        <f t="shared" si="14"/>
        <v>0</v>
      </c>
    </row>
    <row r="152" spans="1:25" s="45" customFormat="1" x14ac:dyDescent="0.3">
      <c r="A152" s="44" t="s">
        <v>325</v>
      </c>
      <c r="B152" s="45" t="s">
        <v>326</v>
      </c>
      <c r="C152" s="44" t="s">
        <v>1002</v>
      </c>
      <c r="D152" s="44" t="s">
        <v>4</v>
      </c>
      <c r="E152" s="44" t="s">
        <v>655</v>
      </c>
      <c r="F152" s="44" t="s">
        <v>652</v>
      </c>
      <c r="G152" s="47">
        <v>37382</v>
      </c>
      <c r="H152" s="47">
        <v>37448</v>
      </c>
      <c r="I152" s="44" t="s">
        <v>652</v>
      </c>
      <c r="J152" s="46" t="s">
        <v>316</v>
      </c>
      <c r="K152" s="163">
        <v>2916800</v>
      </c>
      <c r="L152" s="46" t="s">
        <v>652</v>
      </c>
      <c r="M152" s="162" t="s">
        <v>652</v>
      </c>
      <c r="N152" s="46" t="s">
        <v>652</v>
      </c>
      <c r="O152" s="162" t="s">
        <v>652</v>
      </c>
      <c r="P152" s="45" t="s">
        <v>112</v>
      </c>
      <c r="Q152" s="44">
        <v>1</v>
      </c>
      <c r="R152" s="41">
        <v>3646000</v>
      </c>
      <c r="S152" s="146">
        <v>80</v>
      </c>
      <c r="T152" s="41">
        <v>2916800</v>
      </c>
      <c r="U152" s="153">
        <f t="shared" si="15"/>
        <v>0</v>
      </c>
      <c r="V152" s="154">
        <f t="shared" si="16"/>
        <v>0</v>
      </c>
      <c r="W152" s="41">
        <v>2916800</v>
      </c>
      <c r="X152" s="41">
        <v>0</v>
      </c>
      <c r="Y152" s="41">
        <f t="shared" si="14"/>
        <v>0</v>
      </c>
    </row>
    <row r="153" spans="1:25" s="45" customFormat="1" x14ac:dyDescent="0.3">
      <c r="A153" s="44" t="s">
        <v>327</v>
      </c>
      <c r="B153" s="45" t="s">
        <v>328</v>
      </c>
      <c r="C153" s="44" t="s">
        <v>1003</v>
      </c>
      <c r="D153" s="44" t="s">
        <v>4</v>
      </c>
      <c r="E153" s="44" t="s">
        <v>711</v>
      </c>
      <c r="F153" s="44" t="s">
        <v>694</v>
      </c>
      <c r="G153" s="47">
        <v>37390</v>
      </c>
      <c r="H153" s="47">
        <v>37573</v>
      </c>
      <c r="I153" s="44">
        <v>2002</v>
      </c>
      <c r="J153" s="46" t="s">
        <v>282</v>
      </c>
      <c r="K153" s="162">
        <v>3916048.5</v>
      </c>
      <c r="L153" s="46" t="s">
        <v>652</v>
      </c>
      <c r="M153" s="162" t="s">
        <v>652</v>
      </c>
      <c r="N153" s="46" t="s">
        <v>652</v>
      </c>
      <c r="O153" s="162" t="s">
        <v>652</v>
      </c>
      <c r="P153" s="45" t="s">
        <v>310</v>
      </c>
      <c r="Q153" s="44">
        <v>1</v>
      </c>
      <c r="R153" s="41">
        <v>6433802.3700000001</v>
      </c>
      <c r="S153" s="146">
        <v>65</v>
      </c>
      <c r="T153" s="41">
        <v>4181971.54</v>
      </c>
      <c r="U153" s="153">
        <f t="shared" si="15"/>
        <v>265923.04000000004</v>
      </c>
      <c r="V153" s="154">
        <f t="shared" si="16"/>
        <v>6.7905961838828022E-2</v>
      </c>
      <c r="W153" s="41">
        <v>4181971.5399999996</v>
      </c>
      <c r="X153" s="41">
        <v>0</v>
      </c>
      <c r="Y153" s="41">
        <f t="shared" si="14"/>
        <v>0</v>
      </c>
    </row>
    <row r="154" spans="1:25" s="45" customFormat="1" x14ac:dyDescent="0.3">
      <c r="A154" s="44" t="s">
        <v>329</v>
      </c>
      <c r="B154" s="45" t="s">
        <v>330</v>
      </c>
      <c r="C154" s="44" t="s">
        <v>1003</v>
      </c>
      <c r="D154" s="44" t="s">
        <v>4</v>
      </c>
      <c r="E154" s="44" t="s">
        <v>855</v>
      </c>
      <c r="F154" s="155" t="s">
        <v>856</v>
      </c>
      <c r="G154" s="47">
        <v>37617</v>
      </c>
      <c r="H154" s="47">
        <v>37805</v>
      </c>
      <c r="I154" s="44">
        <v>2002</v>
      </c>
      <c r="J154" s="46" t="s">
        <v>331</v>
      </c>
      <c r="K154" s="162">
        <v>475000</v>
      </c>
      <c r="L154" s="46" t="s">
        <v>652</v>
      </c>
      <c r="M154" s="162" t="s">
        <v>652</v>
      </c>
      <c r="N154" s="46" t="s">
        <v>652</v>
      </c>
      <c r="O154" s="162" t="s">
        <v>652</v>
      </c>
      <c r="P154" s="45" t="s">
        <v>108</v>
      </c>
      <c r="Q154" s="44">
        <v>1</v>
      </c>
      <c r="R154" s="41">
        <v>379911.22</v>
      </c>
      <c r="S154" s="146">
        <v>95</v>
      </c>
      <c r="T154" s="41">
        <v>360915.66</v>
      </c>
      <c r="U154" s="153">
        <f t="shared" si="15"/>
        <v>-114084.34000000003</v>
      </c>
      <c r="V154" s="154">
        <f t="shared" si="16"/>
        <v>-0.24017755789473694</v>
      </c>
      <c r="W154" s="41">
        <v>360915.66</v>
      </c>
      <c r="X154" s="41">
        <v>0</v>
      </c>
      <c r="Y154" s="41">
        <f t="shared" si="14"/>
        <v>0</v>
      </c>
    </row>
    <row r="155" spans="1:25" s="45" customFormat="1" x14ac:dyDescent="0.3">
      <c r="A155" s="44" t="s">
        <v>332</v>
      </c>
      <c r="B155" s="45" t="s">
        <v>333</v>
      </c>
      <c r="C155" s="44" t="s">
        <v>1003</v>
      </c>
      <c r="D155" s="44" t="s">
        <v>4</v>
      </c>
      <c r="E155" s="44" t="s">
        <v>710</v>
      </c>
      <c r="F155" s="44" t="s">
        <v>694</v>
      </c>
      <c r="G155" s="47">
        <v>37726</v>
      </c>
      <c r="H155" s="47">
        <v>37805</v>
      </c>
      <c r="I155" s="44">
        <v>2002</v>
      </c>
      <c r="J155" s="46" t="s">
        <v>331</v>
      </c>
      <c r="K155" s="162">
        <v>22269400</v>
      </c>
      <c r="L155" s="46" t="s">
        <v>652</v>
      </c>
      <c r="M155" s="162" t="s">
        <v>652</v>
      </c>
      <c r="N155" s="46" t="s">
        <v>652</v>
      </c>
      <c r="O155" s="162" t="s">
        <v>652</v>
      </c>
      <c r="P155" s="45" t="s">
        <v>334</v>
      </c>
      <c r="Q155" s="44">
        <v>1</v>
      </c>
      <c r="R155" s="41">
        <v>28729317.98</v>
      </c>
      <c r="S155" s="146">
        <v>80</v>
      </c>
      <c r="T155" s="41">
        <v>22983454.380000003</v>
      </c>
      <c r="U155" s="153">
        <f t="shared" si="15"/>
        <v>714054.38000000268</v>
      </c>
      <c r="V155" s="154">
        <f t="shared" si="16"/>
        <v>3.2064374433078635E-2</v>
      </c>
      <c r="W155" s="41">
        <v>22983454.380000003</v>
      </c>
      <c r="X155" s="41">
        <v>0</v>
      </c>
      <c r="Y155" s="41">
        <f t="shared" si="14"/>
        <v>0</v>
      </c>
    </row>
    <row r="156" spans="1:25" s="45" customFormat="1" x14ac:dyDescent="0.3">
      <c r="A156" s="44" t="s">
        <v>335</v>
      </c>
      <c r="B156" s="45" t="s">
        <v>336</v>
      </c>
      <c r="C156" s="44" t="s">
        <v>1003</v>
      </c>
      <c r="D156" s="44" t="s">
        <v>4</v>
      </c>
      <c r="E156" s="44" t="s">
        <v>681</v>
      </c>
      <c r="F156" s="44">
        <v>3</v>
      </c>
      <c r="G156" s="47">
        <v>37747</v>
      </c>
      <c r="H156" s="47">
        <v>37966</v>
      </c>
      <c r="I156" s="44">
        <v>2002</v>
      </c>
      <c r="J156" s="46" t="s">
        <v>337</v>
      </c>
      <c r="K156" s="162">
        <v>441759.5</v>
      </c>
      <c r="L156" s="46" t="s">
        <v>652</v>
      </c>
      <c r="M156" s="162" t="s">
        <v>652</v>
      </c>
      <c r="N156" s="46" t="s">
        <v>652</v>
      </c>
      <c r="O156" s="162" t="s">
        <v>652</v>
      </c>
      <c r="P156" s="45" t="s">
        <v>338</v>
      </c>
      <c r="Q156" s="44">
        <v>1</v>
      </c>
      <c r="R156" s="41">
        <v>394375.94</v>
      </c>
      <c r="S156" s="146">
        <v>65</v>
      </c>
      <c r="T156" s="41">
        <v>256344.36</v>
      </c>
      <c r="U156" s="153">
        <f t="shared" si="15"/>
        <v>-185415.14</v>
      </c>
      <c r="V156" s="154">
        <f t="shared" si="16"/>
        <v>-0.41971964383335281</v>
      </c>
      <c r="W156" s="41">
        <v>256344.36</v>
      </c>
      <c r="X156" s="41">
        <v>0</v>
      </c>
      <c r="Y156" s="41">
        <f t="shared" si="14"/>
        <v>0</v>
      </c>
    </row>
    <row r="157" spans="1:25" s="45" customFormat="1" x14ac:dyDescent="0.3">
      <c r="A157" s="44" t="s">
        <v>339</v>
      </c>
      <c r="B157" s="45" t="s">
        <v>340</v>
      </c>
      <c r="C157" s="44" t="s">
        <v>1003</v>
      </c>
      <c r="D157" s="44" t="s">
        <v>4</v>
      </c>
      <c r="E157" s="44" t="s">
        <v>681</v>
      </c>
      <c r="F157" s="44">
        <v>3</v>
      </c>
      <c r="G157" s="47">
        <v>37747</v>
      </c>
      <c r="H157" s="47">
        <v>37805</v>
      </c>
      <c r="I157" s="44">
        <v>2002</v>
      </c>
      <c r="J157" s="46" t="s">
        <v>331</v>
      </c>
      <c r="K157" s="162">
        <v>163078.5</v>
      </c>
      <c r="L157" s="46" t="s">
        <v>652</v>
      </c>
      <c r="M157" s="162" t="s">
        <v>652</v>
      </c>
      <c r="N157" s="46" t="s">
        <v>652</v>
      </c>
      <c r="O157" s="162" t="s">
        <v>652</v>
      </c>
      <c r="P157" s="45" t="s">
        <v>338</v>
      </c>
      <c r="Q157" s="44">
        <v>1</v>
      </c>
      <c r="R157" s="41">
        <v>130921.44</v>
      </c>
      <c r="S157" s="146">
        <v>65</v>
      </c>
      <c r="T157" s="41">
        <v>85098.93</v>
      </c>
      <c r="U157" s="153">
        <f t="shared" si="15"/>
        <v>-77979.570000000007</v>
      </c>
      <c r="V157" s="154">
        <f t="shared" si="16"/>
        <v>-0.47817198465769561</v>
      </c>
      <c r="W157" s="41">
        <v>85098.930000000008</v>
      </c>
      <c r="X157" s="41">
        <v>0</v>
      </c>
      <c r="Y157" s="41">
        <f t="shared" si="14"/>
        <v>0</v>
      </c>
    </row>
    <row r="158" spans="1:25" s="45" customFormat="1" x14ac:dyDescent="0.3">
      <c r="A158" s="44" t="s">
        <v>341</v>
      </c>
      <c r="B158" s="45" t="s">
        <v>342</v>
      </c>
      <c r="C158" s="44" t="s">
        <v>1003</v>
      </c>
      <c r="D158" s="44" t="s">
        <v>4</v>
      </c>
      <c r="E158" s="44" t="s">
        <v>646</v>
      </c>
      <c r="F158" s="44">
        <v>3</v>
      </c>
      <c r="G158" s="47">
        <v>37747</v>
      </c>
      <c r="H158" s="47">
        <v>38184</v>
      </c>
      <c r="I158" s="44">
        <v>2002</v>
      </c>
      <c r="J158" s="46" t="s">
        <v>343</v>
      </c>
      <c r="K158" s="162">
        <v>164970</v>
      </c>
      <c r="L158" s="46" t="s">
        <v>652</v>
      </c>
      <c r="M158" s="162" t="s">
        <v>652</v>
      </c>
      <c r="N158" s="46" t="s">
        <v>652</v>
      </c>
      <c r="O158" s="162" t="s">
        <v>652</v>
      </c>
      <c r="P158" s="45" t="s">
        <v>338</v>
      </c>
      <c r="Q158" s="44">
        <v>1</v>
      </c>
      <c r="R158" s="41">
        <v>244331.14</v>
      </c>
      <c r="S158" s="146">
        <v>58.5</v>
      </c>
      <c r="T158" s="41">
        <v>142933.71</v>
      </c>
      <c r="U158" s="153">
        <f t="shared" si="15"/>
        <v>-22036.290000000008</v>
      </c>
      <c r="V158" s="154">
        <f t="shared" si="16"/>
        <v>-0.13357755955628303</v>
      </c>
      <c r="W158" s="41">
        <v>142933.71</v>
      </c>
      <c r="X158" s="41">
        <v>0</v>
      </c>
      <c r="Y158" s="41">
        <f t="shared" si="14"/>
        <v>0</v>
      </c>
    </row>
    <row r="159" spans="1:25" s="45" customFormat="1" x14ac:dyDescent="0.3">
      <c r="A159" s="44" t="s">
        <v>344</v>
      </c>
      <c r="B159" s="45" t="s">
        <v>345</v>
      </c>
      <c r="C159" s="44" t="s">
        <v>1003</v>
      </c>
      <c r="D159" s="44" t="s">
        <v>4</v>
      </c>
      <c r="E159" s="44" t="s">
        <v>709</v>
      </c>
      <c r="F159" s="44" t="s">
        <v>694</v>
      </c>
      <c r="G159" s="47">
        <v>37748</v>
      </c>
      <c r="H159" s="47">
        <v>37966</v>
      </c>
      <c r="I159" s="44">
        <v>2002</v>
      </c>
      <c r="J159" s="46" t="s">
        <v>337</v>
      </c>
      <c r="K159" s="162">
        <v>2073939.2</v>
      </c>
      <c r="L159" s="46" t="s">
        <v>652</v>
      </c>
      <c r="M159" s="162" t="s">
        <v>652</v>
      </c>
      <c r="N159" s="46" t="s">
        <v>652</v>
      </c>
      <c r="O159" s="162" t="s">
        <v>652</v>
      </c>
      <c r="P159" s="45" t="s">
        <v>10</v>
      </c>
      <c r="Q159" s="44">
        <v>1</v>
      </c>
      <c r="R159" s="41">
        <v>1707270</v>
      </c>
      <c r="S159" s="146">
        <v>80</v>
      </c>
      <c r="T159" s="41">
        <v>1365816</v>
      </c>
      <c r="U159" s="153">
        <f t="shared" si="15"/>
        <v>-708123.2</v>
      </c>
      <c r="V159" s="154">
        <f t="shared" si="16"/>
        <v>-0.34143874613103409</v>
      </c>
      <c r="W159" s="41">
        <v>1365816</v>
      </c>
      <c r="X159" s="41">
        <v>0</v>
      </c>
      <c r="Y159" s="41">
        <f t="shared" si="14"/>
        <v>0</v>
      </c>
    </row>
    <row r="160" spans="1:25" s="45" customFormat="1" x14ac:dyDescent="0.3">
      <c r="A160" s="44" t="s">
        <v>346</v>
      </c>
      <c r="B160" s="45" t="s">
        <v>347</v>
      </c>
      <c r="C160" s="44" t="s">
        <v>1002</v>
      </c>
      <c r="D160" s="44" t="s">
        <v>4</v>
      </c>
      <c r="E160" s="44" t="s">
        <v>655</v>
      </c>
      <c r="F160" s="44" t="s">
        <v>652</v>
      </c>
      <c r="G160" s="47">
        <v>37753</v>
      </c>
      <c r="H160" s="47">
        <v>37805</v>
      </c>
      <c r="I160" s="44" t="s">
        <v>652</v>
      </c>
      <c r="J160" s="46" t="s">
        <v>331</v>
      </c>
      <c r="K160" s="163">
        <v>346805</v>
      </c>
      <c r="L160" s="46" t="s">
        <v>652</v>
      </c>
      <c r="M160" s="162" t="s">
        <v>652</v>
      </c>
      <c r="N160" s="46" t="s">
        <v>652</v>
      </c>
      <c r="O160" s="162" t="s">
        <v>652</v>
      </c>
      <c r="P160" s="45" t="s">
        <v>232</v>
      </c>
      <c r="Q160" s="44">
        <v>1</v>
      </c>
      <c r="R160" s="41">
        <v>345564.96</v>
      </c>
      <c r="S160" s="146">
        <v>100</v>
      </c>
      <c r="T160" s="41">
        <v>345564.96</v>
      </c>
      <c r="U160" s="153">
        <f t="shared" si="15"/>
        <v>-1240.039999999979</v>
      </c>
      <c r="V160" s="154">
        <f t="shared" si="16"/>
        <v>-3.5756116549645611E-3</v>
      </c>
      <c r="W160" s="41">
        <v>345564.96</v>
      </c>
      <c r="X160" s="41">
        <v>0</v>
      </c>
      <c r="Y160" s="41">
        <f t="shared" si="14"/>
        <v>0</v>
      </c>
    </row>
    <row r="161" spans="1:25" s="45" customFormat="1" x14ac:dyDescent="0.3">
      <c r="A161" s="44" t="s">
        <v>348</v>
      </c>
      <c r="B161" s="45" t="s">
        <v>349</v>
      </c>
      <c r="C161" s="44" t="s">
        <v>1003</v>
      </c>
      <c r="D161" s="44" t="s">
        <v>4</v>
      </c>
      <c r="E161" s="44" t="s">
        <v>708</v>
      </c>
      <c r="F161" s="44" t="s">
        <v>694</v>
      </c>
      <c r="G161" s="47">
        <v>37798</v>
      </c>
      <c r="H161" s="47">
        <v>37966</v>
      </c>
      <c r="I161" s="44">
        <v>2002</v>
      </c>
      <c r="J161" s="46" t="s">
        <v>337</v>
      </c>
      <c r="K161" s="162">
        <v>4372610</v>
      </c>
      <c r="L161" s="46" t="s">
        <v>652</v>
      </c>
      <c r="M161" s="162" t="s">
        <v>652</v>
      </c>
      <c r="N161" s="46" t="s">
        <v>652</v>
      </c>
      <c r="O161" s="162" t="s">
        <v>652</v>
      </c>
      <c r="P161" s="45" t="s">
        <v>350</v>
      </c>
      <c r="Q161" s="44">
        <v>1</v>
      </c>
      <c r="R161" s="41">
        <v>7012703.1299999999</v>
      </c>
      <c r="S161" s="146">
        <v>55</v>
      </c>
      <c r="T161" s="41">
        <v>3856987</v>
      </c>
      <c r="U161" s="153">
        <f t="shared" si="15"/>
        <v>-515623</v>
      </c>
      <c r="V161" s="154">
        <f t="shared" si="16"/>
        <v>-0.11792110432899339</v>
      </c>
      <c r="W161" s="41">
        <v>3856986.9999999995</v>
      </c>
      <c r="X161" s="41">
        <v>0</v>
      </c>
      <c r="Y161" s="41">
        <f t="shared" si="14"/>
        <v>0</v>
      </c>
    </row>
    <row r="162" spans="1:25" s="45" customFormat="1" x14ac:dyDescent="0.3">
      <c r="A162" s="44" t="s">
        <v>351</v>
      </c>
      <c r="B162" s="45" t="s">
        <v>352</v>
      </c>
      <c r="C162" s="44" t="s">
        <v>1003</v>
      </c>
      <c r="D162" s="44" t="s">
        <v>4</v>
      </c>
      <c r="E162" s="44" t="s">
        <v>656</v>
      </c>
      <c r="F162" s="44">
        <v>1</v>
      </c>
      <c r="G162" s="47">
        <v>37882</v>
      </c>
      <c r="H162" s="47">
        <v>37966</v>
      </c>
      <c r="I162" s="44">
        <v>2002</v>
      </c>
      <c r="J162" s="46" t="s">
        <v>337</v>
      </c>
      <c r="K162" s="162">
        <v>454670.61</v>
      </c>
      <c r="L162" s="46" t="s">
        <v>652</v>
      </c>
      <c r="M162" s="162" t="s">
        <v>652</v>
      </c>
      <c r="N162" s="46" t="s">
        <v>652</v>
      </c>
      <c r="O162" s="162" t="s">
        <v>652</v>
      </c>
      <c r="P162" s="45" t="s">
        <v>204</v>
      </c>
      <c r="Q162" s="44">
        <v>1</v>
      </c>
      <c r="R162" s="41">
        <v>398048.66</v>
      </c>
      <c r="S162" s="146">
        <v>46.6</v>
      </c>
      <c r="T162" s="41">
        <v>184563</v>
      </c>
      <c r="U162" s="153">
        <f t="shared" si="15"/>
        <v>-270107.61</v>
      </c>
      <c r="V162" s="154">
        <f t="shared" si="16"/>
        <v>-0.59407316870558224</v>
      </c>
      <c r="W162" s="41">
        <v>184563</v>
      </c>
      <c r="X162" s="41">
        <v>0</v>
      </c>
      <c r="Y162" s="41">
        <f t="shared" si="14"/>
        <v>0</v>
      </c>
    </row>
    <row r="163" spans="1:25" s="45" customFormat="1" x14ac:dyDescent="0.3">
      <c r="A163" s="44" t="s">
        <v>353</v>
      </c>
      <c r="B163" s="45" t="s">
        <v>274</v>
      </c>
      <c r="C163" s="44" t="s">
        <v>1003</v>
      </c>
      <c r="D163" s="44" t="s">
        <v>4</v>
      </c>
      <c r="E163" s="44" t="s">
        <v>669</v>
      </c>
      <c r="F163" s="44">
        <v>2</v>
      </c>
      <c r="G163" s="47">
        <v>37895</v>
      </c>
      <c r="H163" s="47">
        <v>37966</v>
      </c>
      <c r="I163" s="44">
        <v>2002</v>
      </c>
      <c r="J163" s="46" t="s">
        <v>337</v>
      </c>
      <c r="K163" s="162">
        <v>1241600</v>
      </c>
      <c r="L163" s="46" t="s">
        <v>652</v>
      </c>
      <c r="M163" s="162" t="s">
        <v>652</v>
      </c>
      <c r="N163" s="46" t="s">
        <v>652</v>
      </c>
      <c r="O163" s="162" t="s">
        <v>652</v>
      </c>
      <c r="P163" s="45" t="s">
        <v>354</v>
      </c>
      <c r="Q163" s="44">
        <v>1</v>
      </c>
      <c r="R163" s="41">
        <v>888576.39</v>
      </c>
      <c r="S163" s="146">
        <v>80</v>
      </c>
      <c r="T163" s="41">
        <v>710861</v>
      </c>
      <c r="U163" s="153">
        <f t="shared" si="15"/>
        <v>-530739</v>
      </c>
      <c r="V163" s="154">
        <f t="shared" si="16"/>
        <v>-0.42746375644329893</v>
      </c>
      <c r="W163" s="41">
        <v>710861.00000000012</v>
      </c>
      <c r="X163" s="41">
        <v>0</v>
      </c>
      <c r="Y163" s="41">
        <f t="shared" si="14"/>
        <v>0</v>
      </c>
    </row>
    <row r="164" spans="1:25" s="45" customFormat="1" x14ac:dyDescent="0.3">
      <c r="A164" s="44" t="s">
        <v>355</v>
      </c>
      <c r="B164" s="45" t="s">
        <v>356</v>
      </c>
      <c r="C164" s="44" t="s">
        <v>1003</v>
      </c>
      <c r="D164" s="44" t="s">
        <v>4</v>
      </c>
      <c r="E164" s="44" t="s">
        <v>705</v>
      </c>
      <c r="F164" s="44" t="s">
        <v>694</v>
      </c>
      <c r="G164" s="47">
        <v>38096</v>
      </c>
      <c r="H164" s="47">
        <v>38254</v>
      </c>
      <c r="I164" s="44">
        <v>2002</v>
      </c>
      <c r="J164" s="46" t="s">
        <v>357</v>
      </c>
      <c r="K164" s="162">
        <v>21718800</v>
      </c>
      <c r="L164" s="46" t="s">
        <v>652</v>
      </c>
      <c r="M164" s="162" t="s">
        <v>652</v>
      </c>
      <c r="N164" s="46" t="s">
        <v>652</v>
      </c>
      <c r="O164" s="162" t="s">
        <v>652</v>
      </c>
      <c r="P164" s="45" t="s">
        <v>358</v>
      </c>
      <c r="Q164" s="44">
        <v>1</v>
      </c>
      <c r="R164" s="41">
        <v>20850233.48</v>
      </c>
      <c r="S164" s="146">
        <v>90</v>
      </c>
      <c r="T164" s="41">
        <v>18765210</v>
      </c>
      <c r="U164" s="153">
        <f t="shared" si="15"/>
        <v>-2953590</v>
      </c>
      <c r="V164" s="154">
        <f t="shared" si="16"/>
        <v>-0.13599232001768058</v>
      </c>
      <c r="W164" s="41">
        <v>18765210.000000004</v>
      </c>
      <c r="X164" s="41">
        <v>0</v>
      </c>
      <c r="Y164" s="41">
        <f t="shared" si="14"/>
        <v>0</v>
      </c>
    </row>
    <row r="165" spans="1:25" s="45" customFormat="1" x14ac:dyDescent="0.3">
      <c r="A165" s="44" t="s">
        <v>359</v>
      </c>
      <c r="B165" s="45" t="s">
        <v>360</v>
      </c>
      <c r="C165" s="44" t="s">
        <v>1003</v>
      </c>
      <c r="D165" s="44" t="s">
        <v>4</v>
      </c>
      <c r="E165" s="44" t="s">
        <v>704</v>
      </c>
      <c r="F165" s="44" t="s">
        <v>694</v>
      </c>
      <c r="G165" s="47">
        <v>38097</v>
      </c>
      <c r="H165" s="47">
        <v>38184</v>
      </c>
      <c r="I165" s="44">
        <v>2002</v>
      </c>
      <c r="J165" s="46" t="s">
        <v>343</v>
      </c>
      <c r="K165" s="162">
        <v>226200</v>
      </c>
      <c r="L165" s="46" t="s">
        <v>371</v>
      </c>
      <c r="M165" s="162">
        <v>272350</v>
      </c>
      <c r="N165" s="46" t="s">
        <v>652</v>
      </c>
      <c r="O165" s="162" t="s">
        <v>652</v>
      </c>
      <c r="P165" s="45" t="s">
        <v>125</v>
      </c>
      <c r="Q165" s="44">
        <v>1</v>
      </c>
      <c r="R165" s="41">
        <v>307814</v>
      </c>
      <c r="S165" s="146">
        <v>65</v>
      </c>
      <c r="T165" s="41">
        <v>200079.1</v>
      </c>
      <c r="U165" s="153">
        <f>T165-M165</f>
        <v>-72270.899999999994</v>
      </c>
      <c r="V165" s="154">
        <f>T165/M165-1</f>
        <v>-0.26536038186157518</v>
      </c>
      <c r="W165" s="41">
        <v>200079.1</v>
      </c>
      <c r="X165" s="41">
        <v>0</v>
      </c>
      <c r="Y165" s="41">
        <f t="shared" si="14"/>
        <v>0</v>
      </c>
    </row>
    <row r="166" spans="1:25" s="45" customFormat="1" x14ac:dyDescent="0.3">
      <c r="A166" s="44" t="s">
        <v>361</v>
      </c>
      <c r="B166" s="45" t="s">
        <v>362</v>
      </c>
      <c r="C166" s="44" t="s">
        <v>1003</v>
      </c>
      <c r="D166" s="44" t="s">
        <v>4</v>
      </c>
      <c r="E166" s="44" t="s">
        <v>674</v>
      </c>
      <c r="F166" s="44" t="s">
        <v>632</v>
      </c>
      <c r="G166" s="47">
        <v>38104</v>
      </c>
      <c r="H166" s="47">
        <v>38184</v>
      </c>
      <c r="I166" s="44">
        <v>2002</v>
      </c>
      <c r="J166" s="46" t="s">
        <v>343</v>
      </c>
      <c r="K166" s="162">
        <v>65929.5</v>
      </c>
      <c r="L166" s="46" t="s">
        <v>652</v>
      </c>
      <c r="M166" s="162" t="s">
        <v>652</v>
      </c>
      <c r="N166" s="46" t="s">
        <v>652</v>
      </c>
      <c r="O166" s="162" t="s">
        <v>652</v>
      </c>
      <c r="P166" s="45" t="s">
        <v>97</v>
      </c>
      <c r="Q166" s="44">
        <v>1</v>
      </c>
      <c r="R166" s="41">
        <v>184419</v>
      </c>
      <c r="S166" s="146">
        <v>50</v>
      </c>
      <c r="T166" s="41">
        <v>71923.41</v>
      </c>
      <c r="U166" s="153">
        <f t="shared" ref="U166:U174" si="17">T166-K166</f>
        <v>5993.9100000000035</v>
      </c>
      <c r="V166" s="154">
        <f t="shared" ref="V166:V174" si="18">T166/K166-1</f>
        <v>9.0913930789707331E-2</v>
      </c>
      <c r="W166" s="41">
        <v>71923.41</v>
      </c>
      <c r="X166" s="41">
        <v>0</v>
      </c>
      <c r="Y166" s="41">
        <f t="shared" si="14"/>
        <v>0</v>
      </c>
    </row>
    <row r="167" spans="1:25" s="45" customFormat="1" x14ac:dyDescent="0.3">
      <c r="A167" s="44" t="s">
        <v>363</v>
      </c>
      <c r="B167" s="45" t="s">
        <v>364</v>
      </c>
      <c r="C167" s="44" t="s">
        <v>1003</v>
      </c>
      <c r="D167" s="44" t="s">
        <v>4</v>
      </c>
      <c r="E167" s="44" t="s">
        <v>703</v>
      </c>
      <c r="F167" s="44">
        <v>2</v>
      </c>
      <c r="G167" s="47">
        <v>38104</v>
      </c>
      <c r="H167" s="47">
        <v>38184</v>
      </c>
      <c r="I167" s="44">
        <v>2002</v>
      </c>
      <c r="J167" s="46" t="s">
        <v>343</v>
      </c>
      <c r="K167" s="162">
        <v>12683619.35</v>
      </c>
      <c r="L167" s="46" t="s">
        <v>652</v>
      </c>
      <c r="M167" s="162" t="s">
        <v>652</v>
      </c>
      <c r="N167" s="46" t="s">
        <v>652</v>
      </c>
      <c r="O167" s="162" t="s">
        <v>652</v>
      </c>
      <c r="P167" s="45" t="s">
        <v>40</v>
      </c>
      <c r="Q167" s="44">
        <v>1</v>
      </c>
      <c r="R167" s="41">
        <v>8630844.9399999995</v>
      </c>
      <c r="S167" s="146">
        <v>75.3</v>
      </c>
      <c r="T167" s="41">
        <v>6698884</v>
      </c>
      <c r="U167" s="153">
        <f t="shared" si="17"/>
        <v>-5984735.3499999996</v>
      </c>
      <c r="V167" s="154">
        <f t="shared" si="18"/>
        <v>-0.47184760003066473</v>
      </c>
      <c r="W167" s="41">
        <v>6698884</v>
      </c>
      <c r="X167" s="41">
        <v>0</v>
      </c>
      <c r="Y167" s="41">
        <f t="shared" si="14"/>
        <v>0</v>
      </c>
    </row>
    <row r="168" spans="1:25" s="45" customFormat="1" x14ac:dyDescent="0.3">
      <c r="A168" s="44" t="s">
        <v>365</v>
      </c>
      <c r="B168" s="45" t="s">
        <v>366</v>
      </c>
      <c r="C168" s="44" t="s">
        <v>1003</v>
      </c>
      <c r="D168" s="44" t="s">
        <v>4</v>
      </c>
      <c r="E168" s="44" t="s">
        <v>645</v>
      </c>
      <c r="F168" s="44" t="s">
        <v>632</v>
      </c>
      <c r="G168" s="47">
        <v>38239</v>
      </c>
      <c r="H168" s="47">
        <v>38531</v>
      </c>
      <c r="I168" s="44">
        <v>2002</v>
      </c>
      <c r="J168" s="46" t="s">
        <v>367</v>
      </c>
      <c r="K168" s="162">
        <v>1132000</v>
      </c>
      <c r="L168" s="46" t="s">
        <v>652</v>
      </c>
      <c r="M168" s="162" t="s">
        <v>652</v>
      </c>
      <c r="N168" s="46" t="s">
        <v>652</v>
      </c>
      <c r="O168" s="162" t="s">
        <v>652</v>
      </c>
      <c r="P168" s="45" t="s">
        <v>368</v>
      </c>
      <c r="Q168" s="44">
        <v>1</v>
      </c>
      <c r="R168" s="41">
        <v>988024.96</v>
      </c>
      <c r="S168" s="146">
        <v>80</v>
      </c>
      <c r="T168" s="41">
        <v>790420</v>
      </c>
      <c r="U168" s="153">
        <f t="shared" si="17"/>
        <v>-341580</v>
      </c>
      <c r="V168" s="154">
        <f t="shared" si="18"/>
        <v>-0.30174911660777382</v>
      </c>
      <c r="W168" s="41">
        <v>790420</v>
      </c>
      <c r="X168" s="41">
        <v>0</v>
      </c>
      <c r="Y168" s="41">
        <f t="shared" si="14"/>
        <v>0</v>
      </c>
    </row>
    <row r="169" spans="1:25" s="45" customFormat="1" x14ac:dyDescent="0.3">
      <c r="A169" s="44" t="s">
        <v>369</v>
      </c>
      <c r="B169" s="45" t="s">
        <v>370</v>
      </c>
      <c r="C169" s="44" t="s">
        <v>1003</v>
      </c>
      <c r="D169" s="44" t="s">
        <v>4</v>
      </c>
      <c r="E169" s="44" t="s">
        <v>702</v>
      </c>
      <c r="F169" s="44" t="s">
        <v>632</v>
      </c>
      <c r="G169" s="47">
        <v>38240</v>
      </c>
      <c r="H169" s="47">
        <v>38681</v>
      </c>
      <c r="I169" s="44">
        <v>2002</v>
      </c>
      <c r="J169" s="46" t="s">
        <v>371</v>
      </c>
      <c r="K169" s="162">
        <v>233100</v>
      </c>
      <c r="L169" s="46" t="s">
        <v>652</v>
      </c>
      <c r="M169" s="162" t="s">
        <v>652</v>
      </c>
      <c r="N169" s="46" t="s">
        <v>652</v>
      </c>
      <c r="O169" s="162" t="s">
        <v>652</v>
      </c>
      <c r="P169" s="45" t="s">
        <v>897</v>
      </c>
      <c r="Q169" s="44">
        <v>1</v>
      </c>
      <c r="R169" s="41">
        <v>200852</v>
      </c>
      <c r="S169" s="146">
        <v>80</v>
      </c>
      <c r="T169" s="41">
        <v>160681.41999999998</v>
      </c>
      <c r="U169" s="153">
        <f t="shared" si="17"/>
        <v>-72418.580000000016</v>
      </c>
      <c r="V169" s="154">
        <f t="shared" si="18"/>
        <v>-0.31067601887601892</v>
      </c>
      <c r="W169" s="41">
        <v>160681.41999999998</v>
      </c>
      <c r="X169" s="41">
        <v>0</v>
      </c>
      <c r="Y169" s="41">
        <f t="shared" si="14"/>
        <v>0</v>
      </c>
    </row>
    <row r="170" spans="1:25" s="45" customFormat="1" x14ac:dyDescent="0.3">
      <c r="A170" s="44" t="s">
        <v>372</v>
      </c>
      <c r="B170" s="45" t="s">
        <v>373</v>
      </c>
      <c r="C170" s="44" t="s">
        <v>1003</v>
      </c>
      <c r="D170" s="44" t="s">
        <v>4</v>
      </c>
      <c r="E170" s="44" t="s">
        <v>701</v>
      </c>
      <c r="F170" s="44">
        <v>2</v>
      </c>
      <c r="G170" s="47">
        <v>38244</v>
      </c>
      <c r="H170" s="47">
        <v>38531</v>
      </c>
      <c r="I170" s="44">
        <v>2002</v>
      </c>
      <c r="J170" s="46" t="s">
        <v>367</v>
      </c>
      <c r="K170" s="162">
        <v>597240</v>
      </c>
      <c r="L170" s="46" t="s">
        <v>652</v>
      </c>
      <c r="M170" s="162" t="s">
        <v>652</v>
      </c>
      <c r="N170" s="46" t="s">
        <v>652</v>
      </c>
      <c r="O170" s="162" t="s">
        <v>652</v>
      </c>
      <c r="P170" s="45" t="s">
        <v>132</v>
      </c>
      <c r="Q170" s="44">
        <v>1</v>
      </c>
      <c r="R170" s="41">
        <v>560953</v>
      </c>
      <c r="S170" s="146">
        <v>80</v>
      </c>
      <c r="T170" s="41">
        <v>448761.51999999996</v>
      </c>
      <c r="U170" s="153">
        <f t="shared" si="17"/>
        <v>-148478.48000000004</v>
      </c>
      <c r="V170" s="154">
        <f t="shared" si="18"/>
        <v>-0.24860772888620997</v>
      </c>
      <c r="W170" s="41">
        <v>448761.51999999996</v>
      </c>
      <c r="X170" s="41">
        <v>44923</v>
      </c>
      <c r="Y170" s="41">
        <f t="shared" si="14"/>
        <v>0</v>
      </c>
    </row>
    <row r="171" spans="1:25" s="45" customFormat="1" x14ac:dyDescent="0.3">
      <c r="A171" s="44" t="s">
        <v>374</v>
      </c>
      <c r="B171" s="45" t="s">
        <v>375</v>
      </c>
      <c r="C171" s="44" t="s">
        <v>1002</v>
      </c>
      <c r="D171" s="44" t="s">
        <v>4</v>
      </c>
      <c r="E171" s="44" t="s">
        <v>655</v>
      </c>
      <c r="F171" s="44" t="s">
        <v>652</v>
      </c>
      <c r="G171" s="47">
        <v>38246</v>
      </c>
      <c r="H171" s="47">
        <v>38531</v>
      </c>
      <c r="I171" s="44" t="s">
        <v>652</v>
      </c>
      <c r="J171" s="46" t="s">
        <v>367</v>
      </c>
      <c r="K171" s="163">
        <v>439375</v>
      </c>
      <c r="L171" s="46" t="s">
        <v>652</v>
      </c>
      <c r="M171" s="162" t="s">
        <v>652</v>
      </c>
      <c r="N171" s="46" t="s">
        <v>652</v>
      </c>
      <c r="O171" s="162" t="s">
        <v>652</v>
      </c>
      <c r="P171" s="45" t="s">
        <v>201</v>
      </c>
      <c r="Q171" s="44">
        <v>1</v>
      </c>
      <c r="R171" s="41">
        <v>461343.75</v>
      </c>
      <c r="S171" s="146">
        <v>100</v>
      </c>
      <c r="T171" s="41">
        <v>461343.75</v>
      </c>
      <c r="U171" s="153">
        <f t="shared" si="17"/>
        <v>21968.75</v>
      </c>
      <c r="V171" s="154">
        <f t="shared" si="18"/>
        <v>5.0000000000000044E-2</v>
      </c>
      <c r="W171" s="41">
        <v>461343.75</v>
      </c>
      <c r="X171" s="41">
        <v>0</v>
      </c>
      <c r="Y171" s="41">
        <f t="shared" si="14"/>
        <v>0</v>
      </c>
    </row>
    <row r="172" spans="1:25" s="45" customFormat="1" x14ac:dyDescent="0.3">
      <c r="A172" s="44" t="s">
        <v>376</v>
      </c>
      <c r="B172" s="45" t="s">
        <v>377</v>
      </c>
      <c r="C172" s="44" t="s">
        <v>1002</v>
      </c>
      <c r="D172" s="44" t="s">
        <v>4</v>
      </c>
      <c r="E172" s="44" t="s">
        <v>655</v>
      </c>
      <c r="F172" s="44" t="s">
        <v>652</v>
      </c>
      <c r="G172" s="47">
        <v>38246</v>
      </c>
      <c r="H172" s="47">
        <v>38681</v>
      </c>
      <c r="I172" s="44" t="s">
        <v>652</v>
      </c>
      <c r="J172" s="46" t="s">
        <v>371</v>
      </c>
      <c r="K172" s="163">
        <v>1007380.64</v>
      </c>
      <c r="L172" s="46" t="s">
        <v>652</v>
      </c>
      <c r="M172" s="162" t="s">
        <v>652</v>
      </c>
      <c r="N172" s="46" t="s">
        <v>652</v>
      </c>
      <c r="O172" s="162" t="s">
        <v>652</v>
      </c>
      <c r="P172" s="45" t="s">
        <v>201</v>
      </c>
      <c r="Q172" s="44">
        <v>1</v>
      </c>
      <c r="R172" s="41">
        <v>1138667.28</v>
      </c>
      <c r="S172" s="146">
        <v>89.1</v>
      </c>
      <c r="T172" s="41">
        <v>1014553</v>
      </c>
      <c r="U172" s="153">
        <f t="shared" si="17"/>
        <v>7172.359999999986</v>
      </c>
      <c r="V172" s="154">
        <f t="shared" si="18"/>
        <v>7.1198112363961563E-3</v>
      </c>
      <c r="W172" s="41">
        <v>1014553</v>
      </c>
      <c r="X172" s="41">
        <v>0</v>
      </c>
      <c r="Y172" s="41">
        <f t="shared" si="14"/>
        <v>0</v>
      </c>
    </row>
    <row r="173" spans="1:25" s="45" customFormat="1" x14ac:dyDescent="0.3">
      <c r="A173" s="44" t="s">
        <v>378</v>
      </c>
      <c r="B173" s="45" t="s">
        <v>380</v>
      </c>
      <c r="C173" s="44" t="s">
        <v>1003</v>
      </c>
      <c r="D173" s="44" t="s">
        <v>192</v>
      </c>
      <c r="E173" s="44" t="s">
        <v>700</v>
      </c>
      <c r="F173" s="44">
        <v>2</v>
      </c>
      <c r="G173" s="47">
        <v>38246</v>
      </c>
      <c r="H173" s="47">
        <v>38531</v>
      </c>
      <c r="I173" s="44">
        <v>2002</v>
      </c>
      <c r="J173" s="46" t="s">
        <v>367</v>
      </c>
      <c r="K173" s="162">
        <v>3105920</v>
      </c>
      <c r="L173" s="46" t="s">
        <v>652</v>
      </c>
      <c r="M173" s="162" t="s">
        <v>652</v>
      </c>
      <c r="N173" s="46" t="s">
        <v>652</v>
      </c>
      <c r="O173" s="162" t="s">
        <v>652</v>
      </c>
      <c r="P173" s="45" t="s">
        <v>16</v>
      </c>
      <c r="Q173" s="44">
        <v>1</v>
      </c>
      <c r="R173" s="41">
        <v>3266207</v>
      </c>
      <c r="S173" s="146">
        <v>80</v>
      </c>
      <c r="T173" s="41">
        <v>2612966</v>
      </c>
      <c r="U173" s="153">
        <f t="shared" si="17"/>
        <v>-492954</v>
      </c>
      <c r="V173" s="154">
        <f t="shared" si="18"/>
        <v>-0.1587143261899856</v>
      </c>
      <c r="W173" s="41">
        <v>1629686</v>
      </c>
      <c r="X173" s="41">
        <v>255790</v>
      </c>
      <c r="Y173" s="41">
        <f t="shared" si="14"/>
        <v>983280</v>
      </c>
    </row>
    <row r="174" spans="1:25" s="45" customFormat="1" x14ac:dyDescent="0.3">
      <c r="A174" s="44" t="s">
        <v>381</v>
      </c>
      <c r="B174" s="45" t="s">
        <v>382</v>
      </c>
      <c r="C174" s="44" t="s">
        <v>1003</v>
      </c>
      <c r="D174" s="44" t="s">
        <v>4</v>
      </c>
      <c r="E174" s="44" t="s">
        <v>671</v>
      </c>
      <c r="F174" s="44" t="s">
        <v>632</v>
      </c>
      <c r="G174" s="47">
        <v>38258</v>
      </c>
      <c r="H174" s="47">
        <v>38531</v>
      </c>
      <c r="I174" s="44">
        <v>2002</v>
      </c>
      <c r="J174" s="46" t="s">
        <v>367</v>
      </c>
      <c r="K174" s="162">
        <v>234231.53</v>
      </c>
      <c r="L174" s="46" t="s">
        <v>652</v>
      </c>
      <c r="M174" s="162" t="s">
        <v>652</v>
      </c>
      <c r="N174" s="46" t="s">
        <v>652</v>
      </c>
      <c r="O174" s="162" t="s">
        <v>652</v>
      </c>
      <c r="P174" s="45" t="s">
        <v>99</v>
      </c>
      <c r="Q174" s="44">
        <v>1</v>
      </c>
      <c r="R174" s="41">
        <v>271479.86</v>
      </c>
      <c r="S174" s="146">
        <v>95</v>
      </c>
      <c r="T174" s="41">
        <v>255327</v>
      </c>
      <c r="U174" s="153">
        <f t="shared" si="17"/>
        <v>21095.47</v>
      </c>
      <c r="V174" s="154">
        <f t="shared" si="18"/>
        <v>9.006246938659368E-2</v>
      </c>
      <c r="W174" s="41">
        <v>255327</v>
      </c>
      <c r="X174" s="41">
        <v>0</v>
      </c>
      <c r="Y174" s="41">
        <f t="shared" si="14"/>
        <v>0</v>
      </c>
    </row>
    <row r="175" spans="1:25" s="45" customFormat="1" x14ac:dyDescent="0.3">
      <c r="A175" s="44" t="s">
        <v>383</v>
      </c>
      <c r="B175" s="45" t="s">
        <v>384</v>
      </c>
      <c r="C175" s="44" t="s">
        <v>1003</v>
      </c>
      <c r="D175" s="44" t="s">
        <v>4</v>
      </c>
      <c r="E175" s="44" t="s">
        <v>699</v>
      </c>
      <c r="F175" s="44" t="s">
        <v>935</v>
      </c>
      <c r="G175" s="47">
        <v>38257</v>
      </c>
      <c r="H175" s="47">
        <v>38681</v>
      </c>
      <c r="I175" s="44">
        <v>2002</v>
      </c>
      <c r="J175" s="46" t="s">
        <v>371</v>
      </c>
      <c r="K175" s="162">
        <v>11598400</v>
      </c>
      <c r="L175" s="46" t="s">
        <v>442</v>
      </c>
      <c r="M175" s="162">
        <v>18683972.079999998</v>
      </c>
      <c r="N175" s="46" t="s">
        <v>652</v>
      </c>
      <c r="O175" s="162" t="s">
        <v>652</v>
      </c>
      <c r="P175" s="45" t="s">
        <v>385</v>
      </c>
      <c r="Q175" s="44">
        <v>1</v>
      </c>
      <c r="R175" s="41">
        <v>21341947.23</v>
      </c>
      <c r="S175" s="146">
        <v>80</v>
      </c>
      <c r="T175" s="41">
        <v>18076858</v>
      </c>
      <c r="U175" s="153">
        <f>T175-M175</f>
        <v>-607114.07999999821</v>
      </c>
      <c r="V175" s="154">
        <f>T175/M175-1</f>
        <v>-3.2493844317497911E-2</v>
      </c>
      <c r="W175" s="41">
        <v>18076858.000000004</v>
      </c>
      <c r="X175" s="41">
        <v>0</v>
      </c>
      <c r="Y175" s="41">
        <f t="shared" si="14"/>
        <v>0</v>
      </c>
    </row>
    <row r="176" spans="1:25" s="45" customFormat="1" x14ac:dyDescent="0.3">
      <c r="A176" s="44" t="s">
        <v>387</v>
      </c>
      <c r="B176" s="45" t="s">
        <v>388</v>
      </c>
      <c r="C176" s="44" t="s">
        <v>1003</v>
      </c>
      <c r="D176" s="44" t="s">
        <v>4</v>
      </c>
      <c r="E176" s="44" t="s">
        <v>644</v>
      </c>
      <c r="F176" s="44">
        <v>3</v>
      </c>
      <c r="G176" s="47">
        <v>38363</v>
      </c>
      <c r="H176" s="47">
        <v>38681</v>
      </c>
      <c r="I176" s="44">
        <v>2002</v>
      </c>
      <c r="J176" s="46" t="s">
        <v>371</v>
      </c>
      <c r="K176" s="162">
        <v>919745.45</v>
      </c>
      <c r="L176" s="46" t="s">
        <v>652</v>
      </c>
      <c r="M176" s="162" t="s">
        <v>652</v>
      </c>
      <c r="N176" s="46" t="s">
        <v>652</v>
      </c>
      <c r="O176" s="162" t="s">
        <v>652</v>
      </c>
      <c r="P176" s="45" t="s">
        <v>389</v>
      </c>
      <c r="Q176" s="44">
        <v>1</v>
      </c>
      <c r="R176" s="41">
        <v>1191732.21</v>
      </c>
      <c r="S176" s="146">
        <v>65</v>
      </c>
      <c r="T176" s="41">
        <v>774626</v>
      </c>
      <c r="U176" s="153">
        <f t="shared" ref="U176:U182" si="19">T176-K176</f>
        <v>-145119.44999999995</v>
      </c>
      <c r="V176" s="154">
        <f t="shared" ref="V176:V182" si="20">T176/K176-1</f>
        <v>-0.15778218853923109</v>
      </c>
      <c r="W176" s="41">
        <v>774626</v>
      </c>
      <c r="X176" s="41">
        <v>0</v>
      </c>
      <c r="Y176" s="41">
        <f t="shared" si="14"/>
        <v>0</v>
      </c>
    </row>
    <row r="177" spans="1:25" s="45" customFormat="1" x14ac:dyDescent="0.3">
      <c r="A177" s="44" t="s">
        <v>390</v>
      </c>
      <c r="B177" s="45" t="s">
        <v>391</v>
      </c>
      <c r="C177" s="44" t="s">
        <v>1003</v>
      </c>
      <c r="D177" s="44" t="s">
        <v>4</v>
      </c>
      <c r="E177" s="44" t="s">
        <v>698</v>
      </c>
      <c r="F177" s="44" t="s">
        <v>694</v>
      </c>
      <c r="G177" s="47">
        <v>38426</v>
      </c>
      <c r="H177" s="47">
        <v>38531</v>
      </c>
      <c r="I177" s="44">
        <v>2002</v>
      </c>
      <c r="J177" s="46" t="s">
        <v>367</v>
      </c>
      <c r="K177" s="162">
        <v>154700</v>
      </c>
      <c r="L177" s="46" t="s">
        <v>652</v>
      </c>
      <c r="M177" s="162" t="s">
        <v>652</v>
      </c>
      <c r="N177" s="46" t="s">
        <v>652</v>
      </c>
      <c r="O177" s="162" t="s">
        <v>652</v>
      </c>
      <c r="P177" s="45" t="s">
        <v>392</v>
      </c>
      <c r="Q177" s="44">
        <v>1</v>
      </c>
      <c r="R177" s="41">
        <v>132471.95000000001</v>
      </c>
      <c r="S177" s="146">
        <v>65</v>
      </c>
      <c r="T177" s="41">
        <v>86107</v>
      </c>
      <c r="U177" s="153">
        <f t="shared" si="19"/>
        <v>-68593</v>
      </c>
      <c r="V177" s="154">
        <f t="shared" si="20"/>
        <v>-0.44339366515837109</v>
      </c>
      <c r="W177" s="41">
        <v>86107</v>
      </c>
      <c r="X177" s="41">
        <v>0</v>
      </c>
      <c r="Y177" s="41">
        <f t="shared" si="14"/>
        <v>0</v>
      </c>
    </row>
    <row r="178" spans="1:25" s="45" customFormat="1" x14ac:dyDescent="0.3">
      <c r="A178" s="44" t="s">
        <v>393</v>
      </c>
      <c r="B178" s="45" t="s">
        <v>394</v>
      </c>
      <c r="C178" s="44" t="s">
        <v>1002</v>
      </c>
      <c r="D178" s="44" t="s">
        <v>4</v>
      </c>
      <c r="E178" s="44" t="s">
        <v>655</v>
      </c>
      <c r="F178" s="44" t="s">
        <v>652</v>
      </c>
      <c r="G178" s="47">
        <v>38436</v>
      </c>
      <c r="H178" s="47">
        <v>38681</v>
      </c>
      <c r="I178" s="44" t="s">
        <v>652</v>
      </c>
      <c r="J178" s="46" t="s">
        <v>371</v>
      </c>
      <c r="K178" s="163">
        <v>604867.9</v>
      </c>
      <c r="L178" s="46" t="s">
        <v>652</v>
      </c>
      <c r="M178" s="162" t="s">
        <v>652</v>
      </c>
      <c r="N178" s="46" t="s">
        <v>652</v>
      </c>
      <c r="O178" s="162" t="s">
        <v>652</v>
      </c>
      <c r="P178" s="45" t="s">
        <v>112</v>
      </c>
      <c r="Q178" s="44">
        <v>1</v>
      </c>
      <c r="R178" s="41">
        <v>930566</v>
      </c>
      <c r="S178" s="146">
        <v>65</v>
      </c>
      <c r="T178" s="41">
        <v>604867.9</v>
      </c>
      <c r="U178" s="153">
        <f t="shared" si="19"/>
        <v>0</v>
      </c>
      <c r="V178" s="154">
        <f t="shared" si="20"/>
        <v>0</v>
      </c>
      <c r="W178" s="41">
        <v>604867.89999999991</v>
      </c>
      <c r="X178" s="41">
        <v>0</v>
      </c>
      <c r="Y178" s="41">
        <f t="shared" si="14"/>
        <v>0</v>
      </c>
    </row>
    <row r="179" spans="1:25" s="45" customFormat="1" x14ac:dyDescent="0.3">
      <c r="A179" s="44" t="s">
        <v>395</v>
      </c>
      <c r="B179" s="45" t="s">
        <v>396</v>
      </c>
      <c r="C179" s="44" t="s">
        <v>1003</v>
      </c>
      <c r="D179" s="44" t="s">
        <v>4</v>
      </c>
      <c r="E179" s="44" t="s">
        <v>697</v>
      </c>
      <c r="F179" s="44">
        <v>2</v>
      </c>
      <c r="G179" s="47">
        <v>38475</v>
      </c>
      <c r="H179" s="47">
        <v>39071</v>
      </c>
      <c r="I179" s="44">
        <v>2002</v>
      </c>
      <c r="J179" s="46" t="s">
        <v>397</v>
      </c>
      <c r="K179" s="162">
        <v>1038400</v>
      </c>
      <c r="L179" s="46" t="s">
        <v>652</v>
      </c>
      <c r="M179" s="162" t="s">
        <v>652</v>
      </c>
      <c r="N179" s="46" t="s">
        <v>652</v>
      </c>
      <c r="O179" s="162" t="s">
        <v>652</v>
      </c>
      <c r="P179" s="45" t="s">
        <v>795</v>
      </c>
      <c r="Q179" s="44">
        <v>1</v>
      </c>
      <c r="R179" s="41">
        <v>1188511</v>
      </c>
      <c r="S179" s="146">
        <v>80</v>
      </c>
      <c r="T179" s="41">
        <v>950808.64</v>
      </c>
      <c r="U179" s="153">
        <f t="shared" si="19"/>
        <v>-87591.359999999986</v>
      </c>
      <c r="V179" s="154">
        <f t="shared" si="20"/>
        <v>-8.4352234206471532E-2</v>
      </c>
      <c r="W179" s="41">
        <v>950808.64</v>
      </c>
      <c r="X179" s="41">
        <v>275073</v>
      </c>
      <c r="Y179" s="41">
        <f t="shared" si="14"/>
        <v>0</v>
      </c>
    </row>
    <row r="180" spans="1:25" s="45" customFormat="1" x14ac:dyDescent="0.3">
      <c r="A180" s="44" t="s">
        <v>398</v>
      </c>
      <c r="B180" s="45" t="s">
        <v>399</v>
      </c>
      <c r="C180" s="44" t="s">
        <v>1002</v>
      </c>
      <c r="D180" s="44" t="s">
        <v>4</v>
      </c>
      <c r="E180" s="44" t="s">
        <v>655</v>
      </c>
      <c r="F180" s="44" t="s">
        <v>652</v>
      </c>
      <c r="G180" s="47">
        <v>38532</v>
      </c>
      <c r="H180" s="47">
        <v>38681</v>
      </c>
      <c r="I180" s="44" t="s">
        <v>652</v>
      </c>
      <c r="J180" s="46" t="s">
        <v>371</v>
      </c>
      <c r="K180" s="163">
        <v>337325.69</v>
      </c>
      <c r="L180" s="46" t="s">
        <v>652</v>
      </c>
      <c r="M180" s="162" t="s">
        <v>652</v>
      </c>
      <c r="N180" s="46" t="s">
        <v>652</v>
      </c>
      <c r="O180" s="162" t="s">
        <v>652</v>
      </c>
      <c r="P180" s="45" t="s">
        <v>400</v>
      </c>
      <c r="Q180" s="44">
        <v>1</v>
      </c>
      <c r="R180" s="41">
        <v>518962.6</v>
      </c>
      <c r="S180" s="146">
        <v>65</v>
      </c>
      <c r="T180" s="41">
        <v>337325.69</v>
      </c>
      <c r="U180" s="153">
        <f t="shared" si="19"/>
        <v>0</v>
      </c>
      <c r="V180" s="154">
        <f t="shared" si="20"/>
        <v>0</v>
      </c>
      <c r="W180" s="41">
        <v>337325.69</v>
      </c>
      <c r="X180" s="41">
        <v>0</v>
      </c>
      <c r="Y180" s="41">
        <f t="shared" si="14"/>
        <v>0</v>
      </c>
    </row>
    <row r="181" spans="1:25" s="45" customFormat="1" x14ac:dyDescent="0.3">
      <c r="A181" s="44" t="s">
        <v>401</v>
      </c>
      <c r="B181" s="45" t="s">
        <v>402</v>
      </c>
      <c r="C181" s="44" t="s">
        <v>1003</v>
      </c>
      <c r="D181" s="44" t="s">
        <v>4</v>
      </c>
      <c r="E181" s="44" t="s">
        <v>660</v>
      </c>
      <c r="F181" s="44" t="s">
        <v>632</v>
      </c>
      <c r="G181" s="47">
        <v>38582</v>
      </c>
      <c r="H181" s="47">
        <v>38681</v>
      </c>
      <c r="I181" s="44">
        <v>2002</v>
      </c>
      <c r="J181" s="46" t="s">
        <v>371</v>
      </c>
      <c r="K181" s="162">
        <v>138024</v>
      </c>
      <c r="L181" s="46" t="s">
        <v>652</v>
      </c>
      <c r="M181" s="162" t="s">
        <v>652</v>
      </c>
      <c r="N181" s="46" t="s">
        <v>652</v>
      </c>
      <c r="O181" s="162" t="s">
        <v>652</v>
      </c>
      <c r="P181" s="45" t="s">
        <v>942</v>
      </c>
      <c r="Q181" s="44">
        <v>1</v>
      </c>
      <c r="R181" s="41">
        <v>156887.63</v>
      </c>
      <c r="S181" s="146">
        <v>80</v>
      </c>
      <c r="T181" s="41">
        <v>121996</v>
      </c>
      <c r="U181" s="153">
        <f t="shared" si="19"/>
        <v>-16028</v>
      </c>
      <c r="V181" s="154">
        <f t="shared" si="20"/>
        <v>-0.11612473193067874</v>
      </c>
      <c r="W181" s="41">
        <v>121996</v>
      </c>
      <c r="X181" s="41">
        <v>0</v>
      </c>
      <c r="Y181" s="41">
        <f t="shared" si="14"/>
        <v>0</v>
      </c>
    </row>
    <row r="182" spans="1:25" s="45" customFormat="1" x14ac:dyDescent="0.3">
      <c r="A182" s="44" t="s">
        <v>403</v>
      </c>
      <c r="B182" s="45" t="s">
        <v>404</v>
      </c>
      <c r="C182" s="44" t="s">
        <v>1003</v>
      </c>
      <c r="D182" s="44" t="s">
        <v>4</v>
      </c>
      <c r="E182" s="44" t="s">
        <v>654</v>
      </c>
      <c r="F182" s="44">
        <v>2</v>
      </c>
      <c r="G182" s="47">
        <v>38610</v>
      </c>
      <c r="H182" s="47">
        <v>38681</v>
      </c>
      <c r="I182" s="44">
        <v>2002</v>
      </c>
      <c r="J182" s="46" t="s">
        <v>371</v>
      </c>
      <c r="K182" s="162">
        <v>465600</v>
      </c>
      <c r="L182" s="46" t="s">
        <v>652</v>
      </c>
      <c r="M182" s="162" t="s">
        <v>652</v>
      </c>
      <c r="N182" s="46" t="s">
        <v>652</v>
      </c>
      <c r="O182" s="162" t="s">
        <v>652</v>
      </c>
      <c r="P182" s="45" t="s">
        <v>405</v>
      </c>
      <c r="Q182" s="44">
        <v>1</v>
      </c>
      <c r="R182" s="41">
        <v>489119.8</v>
      </c>
      <c r="S182" s="146">
        <v>80</v>
      </c>
      <c r="T182" s="41">
        <v>391296</v>
      </c>
      <c r="U182" s="153">
        <f t="shared" si="19"/>
        <v>-74304</v>
      </c>
      <c r="V182" s="154">
        <f t="shared" si="20"/>
        <v>-0.15958762886597944</v>
      </c>
      <c r="W182" s="41">
        <v>391296</v>
      </c>
      <c r="X182" s="41">
        <v>0</v>
      </c>
      <c r="Y182" s="41">
        <f t="shared" si="14"/>
        <v>0</v>
      </c>
    </row>
    <row r="183" spans="1:25" s="45" customFormat="1" x14ac:dyDescent="0.3">
      <c r="A183" s="44" t="s">
        <v>406</v>
      </c>
      <c r="B183" s="45" t="s">
        <v>407</v>
      </c>
      <c r="C183" s="44" t="s">
        <v>1003</v>
      </c>
      <c r="D183" s="44" t="s">
        <v>4</v>
      </c>
      <c r="E183" s="44" t="s">
        <v>651</v>
      </c>
      <c r="F183" s="44" t="s">
        <v>632</v>
      </c>
      <c r="G183" s="47">
        <v>38702</v>
      </c>
      <c r="H183" s="47">
        <v>38908</v>
      </c>
      <c r="I183" s="44">
        <v>2002</v>
      </c>
      <c r="J183" s="46" t="s">
        <v>408</v>
      </c>
      <c r="K183" s="162">
        <v>101515.77</v>
      </c>
      <c r="L183" s="46" t="s">
        <v>578</v>
      </c>
      <c r="M183" s="162">
        <v>177021</v>
      </c>
      <c r="N183" s="46" t="s">
        <v>652</v>
      </c>
      <c r="O183" s="162" t="s">
        <v>652</v>
      </c>
      <c r="P183" s="45" t="s">
        <v>143</v>
      </c>
      <c r="Q183" s="44">
        <v>1</v>
      </c>
      <c r="R183" s="41">
        <v>295775</v>
      </c>
      <c r="S183" s="146">
        <v>95</v>
      </c>
      <c r="T183" s="41">
        <v>177021</v>
      </c>
      <c r="U183" s="153">
        <f>T183-M183</f>
        <v>0</v>
      </c>
      <c r="V183" s="154">
        <f>T183/M183-1</f>
        <v>0</v>
      </c>
      <c r="W183" s="41">
        <v>177021</v>
      </c>
      <c r="X183" s="41">
        <v>0</v>
      </c>
      <c r="Y183" s="41">
        <f t="shared" si="14"/>
        <v>0</v>
      </c>
    </row>
    <row r="184" spans="1:25" s="45" customFormat="1" x14ac:dyDescent="0.3">
      <c r="A184" s="44" t="s">
        <v>409</v>
      </c>
      <c r="B184" s="45" t="s">
        <v>410</v>
      </c>
      <c r="C184" s="44" t="s">
        <v>1002</v>
      </c>
      <c r="D184" s="44" t="s">
        <v>4</v>
      </c>
      <c r="E184" s="44" t="s">
        <v>655</v>
      </c>
      <c r="F184" s="44" t="s">
        <v>652</v>
      </c>
      <c r="G184" s="47">
        <v>38799</v>
      </c>
      <c r="H184" s="47">
        <v>39071</v>
      </c>
      <c r="I184" s="44" t="s">
        <v>652</v>
      </c>
      <c r="J184" s="46" t="s">
        <v>397</v>
      </c>
      <c r="K184" s="162">
        <v>1367439.22</v>
      </c>
      <c r="L184" s="46" t="s">
        <v>652</v>
      </c>
      <c r="M184" s="162" t="s">
        <v>652</v>
      </c>
      <c r="N184" s="46" t="s">
        <v>652</v>
      </c>
      <c r="O184" s="162" t="s">
        <v>652</v>
      </c>
      <c r="P184" s="45" t="s">
        <v>112</v>
      </c>
      <c r="Q184" s="44">
        <v>1</v>
      </c>
      <c r="R184" s="41">
        <v>2565552</v>
      </c>
      <c r="S184" s="146">
        <v>53.3</v>
      </c>
      <c r="T184" s="41">
        <v>1367439.22</v>
      </c>
      <c r="U184" s="153">
        <f>T184-K184</f>
        <v>0</v>
      </c>
      <c r="V184" s="154">
        <f>T184/K184-1</f>
        <v>0</v>
      </c>
      <c r="W184" s="41">
        <v>1367439.22</v>
      </c>
      <c r="X184" s="41">
        <v>0</v>
      </c>
      <c r="Y184" s="41">
        <f t="shared" si="14"/>
        <v>0</v>
      </c>
    </row>
    <row r="185" spans="1:25" s="45" customFormat="1" x14ac:dyDescent="0.3">
      <c r="A185" s="44" t="s">
        <v>411</v>
      </c>
      <c r="B185" s="45" t="s">
        <v>412</v>
      </c>
      <c r="C185" s="44" t="s">
        <v>1003</v>
      </c>
      <c r="D185" s="44" t="s">
        <v>4</v>
      </c>
      <c r="E185" s="44" t="s">
        <v>696</v>
      </c>
      <c r="F185" s="44" t="s">
        <v>694</v>
      </c>
      <c r="G185" s="47">
        <v>38825</v>
      </c>
      <c r="H185" s="47">
        <v>38908</v>
      </c>
      <c r="I185" s="44">
        <v>2002</v>
      </c>
      <c r="J185" s="46" t="s">
        <v>408</v>
      </c>
      <c r="K185" s="162">
        <v>2305100</v>
      </c>
      <c r="L185" s="46" t="s">
        <v>451</v>
      </c>
      <c r="M185" s="162">
        <v>3135100</v>
      </c>
      <c r="N185" s="46" t="s">
        <v>462</v>
      </c>
      <c r="O185" s="162">
        <v>4576860.5</v>
      </c>
      <c r="P185" s="45" t="s">
        <v>413</v>
      </c>
      <c r="Q185" s="44">
        <v>1</v>
      </c>
      <c r="R185" s="41">
        <v>6572819.7000000002</v>
      </c>
      <c r="S185" s="146">
        <v>50</v>
      </c>
      <c r="T185" s="41">
        <v>4432431</v>
      </c>
      <c r="U185" s="153">
        <f>T185-O185</f>
        <v>-144429.5</v>
      </c>
      <c r="V185" s="154">
        <f>T185/O185-1</f>
        <v>-3.1556456658445198E-2</v>
      </c>
      <c r="W185" s="41">
        <v>4432431</v>
      </c>
      <c r="X185" s="41">
        <v>0</v>
      </c>
      <c r="Y185" s="41">
        <f t="shared" si="14"/>
        <v>0</v>
      </c>
    </row>
    <row r="186" spans="1:25" s="45" customFormat="1" x14ac:dyDescent="0.3">
      <c r="A186" s="44" t="s">
        <v>414</v>
      </c>
      <c r="B186" s="45" t="s">
        <v>415</v>
      </c>
      <c r="C186" s="44" t="s">
        <v>1003</v>
      </c>
      <c r="D186" s="44" t="s">
        <v>4</v>
      </c>
      <c r="E186" s="44" t="s">
        <v>695</v>
      </c>
      <c r="F186" s="44" t="s">
        <v>694</v>
      </c>
      <c r="G186" s="47">
        <v>38833</v>
      </c>
      <c r="H186" s="47">
        <v>38908</v>
      </c>
      <c r="I186" s="44">
        <v>2002</v>
      </c>
      <c r="J186" s="46" t="s">
        <v>408</v>
      </c>
      <c r="K186" s="162">
        <v>608570</v>
      </c>
      <c r="L186" s="46" t="s">
        <v>652</v>
      </c>
      <c r="M186" s="162" t="s">
        <v>652</v>
      </c>
      <c r="N186" s="46" t="s">
        <v>652</v>
      </c>
      <c r="O186" s="162" t="s">
        <v>652</v>
      </c>
      <c r="P186" s="45" t="s">
        <v>108</v>
      </c>
      <c r="Q186" s="44">
        <v>1</v>
      </c>
      <c r="R186" s="41">
        <v>253941.96</v>
      </c>
      <c r="S186" s="146">
        <v>95</v>
      </c>
      <c r="T186" s="41">
        <v>241245</v>
      </c>
      <c r="U186" s="153">
        <f t="shared" ref="U186:U191" si="21">T186-K186</f>
        <v>-367325</v>
      </c>
      <c r="V186" s="154">
        <f t="shared" ref="V186:V191" si="22">T186/K186-1</f>
        <v>-0.6035870976222949</v>
      </c>
      <c r="W186" s="41">
        <v>241245</v>
      </c>
      <c r="X186" s="41">
        <v>0</v>
      </c>
      <c r="Y186" s="41">
        <f t="shared" si="14"/>
        <v>0</v>
      </c>
    </row>
    <row r="187" spans="1:25" s="45" customFormat="1" x14ac:dyDescent="0.3">
      <c r="A187" s="44" t="s">
        <v>416</v>
      </c>
      <c r="B187" s="45" t="s">
        <v>417</v>
      </c>
      <c r="C187" s="44" t="s">
        <v>1003</v>
      </c>
      <c r="D187" s="44" t="s">
        <v>4</v>
      </c>
      <c r="E187" s="44" t="s">
        <v>693</v>
      </c>
      <c r="F187" s="44" t="s">
        <v>632</v>
      </c>
      <c r="G187" s="47">
        <v>38833</v>
      </c>
      <c r="H187" s="47">
        <v>38908</v>
      </c>
      <c r="I187" s="44">
        <v>2002</v>
      </c>
      <c r="J187" s="46" t="s">
        <v>408</v>
      </c>
      <c r="K187" s="162">
        <v>457900</v>
      </c>
      <c r="L187" s="46" t="s">
        <v>652</v>
      </c>
      <c r="M187" s="162" t="s">
        <v>652</v>
      </c>
      <c r="N187" s="46" t="s">
        <v>652</v>
      </c>
      <c r="O187" s="162" t="s">
        <v>652</v>
      </c>
      <c r="P187" s="45" t="s">
        <v>108</v>
      </c>
      <c r="Q187" s="44">
        <v>1</v>
      </c>
      <c r="R187" s="41">
        <v>276885.15999999997</v>
      </c>
      <c r="S187" s="146">
        <v>95</v>
      </c>
      <c r="T187" s="41">
        <v>263040.92</v>
      </c>
      <c r="U187" s="153">
        <f t="shared" si="21"/>
        <v>-194859.08000000002</v>
      </c>
      <c r="V187" s="154">
        <f t="shared" si="22"/>
        <v>-0.42554942127101991</v>
      </c>
      <c r="W187" s="41">
        <v>263040.92</v>
      </c>
      <c r="X187" s="41">
        <v>0</v>
      </c>
      <c r="Y187" s="41">
        <f t="shared" si="14"/>
        <v>0</v>
      </c>
    </row>
    <row r="188" spans="1:25" s="45" customFormat="1" x14ac:dyDescent="0.3">
      <c r="A188" s="44" t="s">
        <v>418</v>
      </c>
      <c r="B188" s="45" t="s">
        <v>419</v>
      </c>
      <c r="C188" s="44" t="s">
        <v>1003</v>
      </c>
      <c r="D188" s="44" t="s">
        <v>4</v>
      </c>
      <c r="E188" s="44" t="s">
        <v>692</v>
      </c>
      <c r="F188" s="44" t="s">
        <v>632</v>
      </c>
      <c r="G188" s="47">
        <v>38833</v>
      </c>
      <c r="H188" s="47">
        <v>38908</v>
      </c>
      <c r="I188" s="44">
        <v>2002</v>
      </c>
      <c r="J188" s="46" t="s">
        <v>408</v>
      </c>
      <c r="K188" s="162">
        <v>431775</v>
      </c>
      <c r="L188" s="46" t="s">
        <v>652</v>
      </c>
      <c r="M188" s="162" t="s">
        <v>652</v>
      </c>
      <c r="N188" s="46" t="s">
        <v>652</v>
      </c>
      <c r="O188" s="162" t="s">
        <v>652</v>
      </c>
      <c r="P188" s="45" t="s">
        <v>108</v>
      </c>
      <c r="Q188" s="44">
        <v>1</v>
      </c>
      <c r="R188" s="41">
        <v>280966.01</v>
      </c>
      <c r="S188" s="146">
        <v>95</v>
      </c>
      <c r="T188" s="41">
        <v>266918</v>
      </c>
      <c r="U188" s="153">
        <f t="shared" si="21"/>
        <v>-164857</v>
      </c>
      <c r="V188" s="154">
        <f t="shared" si="22"/>
        <v>-0.3818122864918071</v>
      </c>
      <c r="W188" s="41">
        <v>266918</v>
      </c>
      <c r="X188" s="41">
        <v>0</v>
      </c>
      <c r="Y188" s="41">
        <f t="shared" si="14"/>
        <v>0</v>
      </c>
    </row>
    <row r="189" spans="1:25" s="45" customFormat="1" x14ac:dyDescent="0.3">
      <c r="A189" s="44" t="s">
        <v>420</v>
      </c>
      <c r="B189" s="45" t="s">
        <v>421</v>
      </c>
      <c r="C189" s="44" t="s">
        <v>1003</v>
      </c>
      <c r="D189" s="44" t="s">
        <v>4</v>
      </c>
      <c r="E189" s="44" t="s">
        <v>628</v>
      </c>
      <c r="F189" s="44">
        <v>2</v>
      </c>
      <c r="G189" s="47">
        <v>38834</v>
      </c>
      <c r="H189" s="47">
        <v>38908</v>
      </c>
      <c r="I189" s="44">
        <v>2002</v>
      </c>
      <c r="J189" s="46" t="s">
        <v>408</v>
      </c>
      <c r="K189" s="162">
        <v>505107.20000000001</v>
      </c>
      <c r="L189" s="46" t="s">
        <v>652</v>
      </c>
      <c r="M189" s="162" t="s">
        <v>652</v>
      </c>
      <c r="N189" s="46" t="s">
        <v>652</v>
      </c>
      <c r="O189" s="162" t="s">
        <v>652</v>
      </c>
      <c r="P189" s="45" t="s">
        <v>422</v>
      </c>
      <c r="Q189" s="44">
        <v>1</v>
      </c>
      <c r="R189" s="41">
        <v>351889.58</v>
      </c>
      <c r="S189" s="146">
        <v>80</v>
      </c>
      <c r="T189" s="41">
        <v>262932</v>
      </c>
      <c r="U189" s="153">
        <f t="shared" si="21"/>
        <v>-242175.2</v>
      </c>
      <c r="V189" s="154">
        <f t="shared" si="22"/>
        <v>-0.47945307451566721</v>
      </c>
      <c r="W189" s="41">
        <v>262932</v>
      </c>
      <c r="X189" s="41">
        <v>0</v>
      </c>
      <c r="Y189" s="41">
        <f t="shared" si="14"/>
        <v>0</v>
      </c>
    </row>
    <row r="190" spans="1:25" s="45" customFormat="1" x14ac:dyDescent="0.3">
      <c r="A190" s="44" t="s">
        <v>423</v>
      </c>
      <c r="B190" s="45" t="s">
        <v>424</v>
      </c>
      <c r="C190" s="44" t="s">
        <v>1003</v>
      </c>
      <c r="D190" s="44" t="s">
        <v>4</v>
      </c>
      <c r="E190" s="44" t="s">
        <v>691</v>
      </c>
      <c r="F190" s="44">
        <v>2</v>
      </c>
      <c r="G190" s="47">
        <v>38839</v>
      </c>
      <c r="H190" s="47">
        <v>38908</v>
      </c>
      <c r="I190" s="44">
        <v>2002</v>
      </c>
      <c r="J190" s="46" t="s">
        <v>408</v>
      </c>
      <c r="K190" s="162">
        <v>454272</v>
      </c>
      <c r="L190" s="46" t="s">
        <v>652</v>
      </c>
      <c r="M190" s="162" t="s">
        <v>652</v>
      </c>
      <c r="N190" s="46" t="s">
        <v>652</v>
      </c>
      <c r="O190" s="162" t="s">
        <v>652</v>
      </c>
      <c r="P190" s="45" t="s">
        <v>425</v>
      </c>
      <c r="Q190" s="44">
        <v>1</v>
      </c>
      <c r="R190" s="41">
        <v>660907.97</v>
      </c>
      <c r="S190" s="146">
        <v>80</v>
      </c>
      <c r="T190" s="41">
        <v>473738.99</v>
      </c>
      <c r="U190" s="153">
        <f t="shared" si="21"/>
        <v>19466.989999999991</v>
      </c>
      <c r="V190" s="154">
        <f t="shared" si="22"/>
        <v>4.2853158460129492E-2</v>
      </c>
      <c r="W190" s="41">
        <v>473738.99</v>
      </c>
      <c r="X190" s="41">
        <v>0</v>
      </c>
      <c r="Y190" s="41">
        <f t="shared" si="14"/>
        <v>0</v>
      </c>
    </row>
    <row r="191" spans="1:25" s="45" customFormat="1" x14ac:dyDescent="0.3">
      <c r="A191" s="44" t="s">
        <v>426</v>
      </c>
      <c r="B191" s="45" t="s">
        <v>427</v>
      </c>
      <c r="C191" s="44" t="s">
        <v>1003</v>
      </c>
      <c r="D191" s="44" t="s">
        <v>4</v>
      </c>
      <c r="E191" s="44" t="s">
        <v>690</v>
      </c>
      <c r="F191" s="44" t="s">
        <v>632</v>
      </c>
      <c r="G191" s="47">
        <v>38992</v>
      </c>
      <c r="H191" s="47">
        <v>39071</v>
      </c>
      <c r="I191" s="44">
        <v>2002</v>
      </c>
      <c r="J191" s="46" t="s">
        <v>397</v>
      </c>
      <c r="K191" s="162">
        <v>146300</v>
      </c>
      <c r="L191" s="46" t="s">
        <v>652</v>
      </c>
      <c r="M191" s="162" t="s">
        <v>652</v>
      </c>
      <c r="N191" s="46" t="s">
        <v>652</v>
      </c>
      <c r="O191" s="162" t="s">
        <v>652</v>
      </c>
      <c r="P191" s="45" t="s">
        <v>120</v>
      </c>
      <c r="Q191" s="44">
        <v>1</v>
      </c>
      <c r="R191" s="41">
        <v>108994.25</v>
      </c>
      <c r="S191" s="146">
        <v>95</v>
      </c>
      <c r="T191" s="41">
        <v>103545</v>
      </c>
      <c r="U191" s="153">
        <f t="shared" si="21"/>
        <v>-42755</v>
      </c>
      <c r="V191" s="154">
        <f t="shared" si="22"/>
        <v>-0.29224196855775808</v>
      </c>
      <c r="W191" s="41">
        <v>103545</v>
      </c>
      <c r="X191" s="41">
        <v>0</v>
      </c>
      <c r="Y191" s="41">
        <f t="shared" si="14"/>
        <v>0</v>
      </c>
    </row>
    <row r="192" spans="1:25" s="45" customFormat="1" x14ac:dyDescent="0.3">
      <c r="A192" s="44" t="s">
        <v>428</v>
      </c>
      <c r="B192" s="45" t="s">
        <v>429</v>
      </c>
      <c r="C192" s="44" t="s">
        <v>1003</v>
      </c>
      <c r="D192" s="44" t="s">
        <v>4</v>
      </c>
      <c r="E192" s="44" t="s">
        <v>689</v>
      </c>
      <c r="F192" s="44">
        <v>3</v>
      </c>
      <c r="G192" s="47">
        <v>39014</v>
      </c>
      <c r="H192" s="47">
        <v>39071</v>
      </c>
      <c r="I192" s="44">
        <v>2002</v>
      </c>
      <c r="J192" s="46" t="s">
        <v>397</v>
      </c>
      <c r="K192" s="162">
        <v>3372680.35</v>
      </c>
      <c r="L192" s="46" t="s">
        <v>462</v>
      </c>
      <c r="M192" s="162">
        <v>4019214.35</v>
      </c>
      <c r="N192" s="46" t="s">
        <v>530</v>
      </c>
      <c r="O192" s="162">
        <v>6222403</v>
      </c>
      <c r="P192" s="45" t="s">
        <v>117</v>
      </c>
      <c r="Q192" s="44">
        <v>1</v>
      </c>
      <c r="R192" s="41">
        <v>6825435.4000000004</v>
      </c>
      <c r="S192" s="146">
        <v>65</v>
      </c>
      <c r="T192" s="41">
        <v>6442869.1799999997</v>
      </c>
      <c r="U192" s="153">
        <f>T192-O192</f>
        <v>220466.1799999997</v>
      </c>
      <c r="V192" s="154">
        <f>T192/O192-1</f>
        <v>3.543103524474378E-2</v>
      </c>
      <c r="W192" s="41">
        <v>6442869.1799999997</v>
      </c>
      <c r="X192" s="41">
        <v>0</v>
      </c>
      <c r="Y192" s="41">
        <f t="shared" si="14"/>
        <v>0</v>
      </c>
    </row>
    <row r="193" spans="1:25" s="45" customFormat="1" x14ac:dyDescent="0.3">
      <c r="A193" s="44" t="s">
        <v>430</v>
      </c>
      <c r="B193" s="45" t="s">
        <v>386</v>
      </c>
      <c r="C193" s="44" t="s">
        <v>1003</v>
      </c>
      <c r="D193" s="44" t="s">
        <v>192</v>
      </c>
      <c r="E193" s="44" t="s">
        <v>688</v>
      </c>
      <c r="F193" s="44">
        <v>2</v>
      </c>
      <c r="G193" s="47">
        <v>39023</v>
      </c>
      <c r="H193" s="47">
        <v>39071</v>
      </c>
      <c r="I193" s="44">
        <v>2002</v>
      </c>
      <c r="J193" s="46" t="s">
        <v>397</v>
      </c>
      <c r="K193" s="162">
        <v>5551222.4800000004</v>
      </c>
      <c r="L193" s="46" t="s">
        <v>652</v>
      </c>
      <c r="M193" s="162" t="s">
        <v>652</v>
      </c>
      <c r="N193" s="46" t="s">
        <v>652</v>
      </c>
      <c r="O193" s="162" t="s">
        <v>652</v>
      </c>
      <c r="P193" s="45" t="s">
        <v>431</v>
      </c>
      <c r="Q193" s="44">
        <v>1</v>
      </c>
      <c r="R193" s="41">
        <v>5527731.7300000004</v>
      </c>
      <c r="S193" s="146">
        <v>80</v>
      </c>
      <c r="T193" s="41">
        <v>4161276</v>
      </c>
      <c r="U193" s="153">
        <f>T193-K193</f>
        <v>-1389946.4800000004</v>
      </c>
      <c r="V193" s="154">
        <f>T193/K193-1</f>
        <v>-0.25038565559346859</v>
      </c>
      <c r="W193" s="41">
        <v>3659719.85</v>
      </c>
      <c r="X193" s="41">
        <v>100594</v>
      </c>
      <c r="Y193" s="41">
        <f t="shared" si="14"/>
        <v>501556.14999999991</v>
      </c>
    </row>
    <row r="194" spans="1:25" s="45" customFormat="1" x14ac:dyDescent="0.3">
      <c r="A194" s="44" t="s">
        <v>432</v>
      </c>
      <c r="B194" s="45" t="s">
        <v>433</v>
      </c>
      <c r="C194" s="44" t="s">
        <v>1002</v>
      </c>
      <c r="D194" s="44" t="s">
        <v>4</v>
      </c>
      <c r="E194" s="44" t="s">
        <v>655</v>
      </c>
      <c r="F194" s="44" t="s">
        <v>652</v>
      </c>
      <c r="G194" s="47">
        <v>39034</v>
      </c>
      <c r="H194" s="47">
        <v>39071</v>
      </c>
      <c r="I194" s="44" t="s">
        <v>652</v>
      </c>
      <c r="J194" s="46" t="s">
        <v>397</v>
      </c>
      <c r="K194" s="163">
        <v>242747.08</v>
      </c>
      <c r="L194" s="46" t="s">
        <v>652</v>
      </c>
      <c r="M194" s="162" t="s">
        <v>652</v>
      </c>
      <c r="N194" s="46" t="s">
        <v>652</v>
      </c>
      <c r="O194" s="162" t="s">
        <v>652</v>
      </c>
      <c r="P194" s="45" t="s">
        <v>434</v>
      </c>
      <c r="Q194" s="44">
        <v>1</v>
      </c>
      <c r="R194" s="41">
        <v>565844</v>
      </c>
      <c r="S194" s="146">
        <v>42.9</v>
      </c>
      <c r="T194" s="41">
        <v>242747.08</v>
      </c>
      <c r="U194" s="153">
        <f>T194-K194</f>
        <v>0</v>
      </c>
      <c r="V194" s="154">
        <f>T194/K194-1</f>
        <v>0</v>
      </c>
      <c r="W194" s="41">
        <v>242747.08000000002</v>
      </c>
      <c r="X194" s="41">
        <v>0</v>
      </c>
      <c r="Y194" s="41">
        <f t="shared" ref="Y194:Y257" si="23">T194-W194</f>
        <v>0</v>
      </c>
    </row>
    <row r="195" spans="1:25" s="45" customFormat="1" x14ac:dyDescent="0.3">
      <c r="A195" s="44" t="s">
        <v>435</v>
      </c>
      <c r="B195" s="45" t="s">
        <v>436</v>
      </c>
      <c r="C195" s="44" t="s">
        <v>1003</v>
      </c>
      <c r="D195" s="44" t="s">
        <v>4</v>
      </c>
      <c r="E195" s="44" t="s">
        <v>648</v>
      </c>
      <c r="F195" s="44" t="s">
        <v>632</v>
      </c>
      <c r="G195" s="47">
        <v>39175</v>
      </c>
      <c r="H195" s="47">
        <v>39265</v>
      </c>
      <c r="I195" s="44">
        <v>2002</v>
      </c>
      <c r="J195" s="46" t="s">
        <v>437</v>
      </c>
      <c r="K195" s="162">
        <v>449016</v>
      </c>
      <c r="L195" s="46" t="s">
        <v>652</v>
      </c>
      <c r="M195" s="162" t="s">
        <v>652</v>
      </c>
      <c r="N195" s="46" t="s">
        <v>652</v>
      </c>
      <c r="O195" s="162" t="s">
        <v>652</v>
      </c>
      <c r="P195" s="45" t="s">
        <v>220</v>
      </c>
      <c r="Q195" s="44">
        <v>1</v>
      </c>
      <c r="R195" s="41">
        <v>388050.21</v>
      </c>
      <c r="S195" s="146">
        <v>63.6</v>
      </c>
      <c r="T195" s="41">
        <v>246800</v>
      </c>
      <c r="U195" s="153">
        <f>T195-K195</f>
        <v>-202216</v>
      </c>
      <c r="V195" s="154">
        <f>T195/K195-1</f>
        <v>-0.45035366223029916</v>
      </c>
      <c r="W195" s="41">
        <v>246800</v>
      </c>
      <c r="X195" s="41">
        <v>0</v>
      </c>
      <c r="Y195" s="41">
        <f t="shared" si="23"/>
        <v>0</v>
      </c>
    </row>
    <row r="196" spans="1:25" s="45" customFormat="1" x14ac:dyDescent="0.3">
      <c r="A196" s="44" t="s">
        <v>438</v>
      </c>
      <c r="B196" s="45" t="s">
        <v>439</v>
      </c>
      <c r="C196" s="44" t="s">
        <v>1003</v>
      </c>
      <c r="D196" s="44" t="s">
        <v>4</v>
      </c>
      <c r="E196" s="44" t="s">
        <v>687</v>
      </c>
      <c r="F196" s="44" t="s">
        <v>694</v>
      </c>
      <c r="G196" s="47">
        <v>39177</v>
      </c>
      <c r="H196" s="47">
        <v>39265</v>
      </c>
      <c r="I196" s="44">
        <v>2002</v>
      </c>
      <c r="J196" s="46" t="s">
        <v>437</v>
      </c>
      <c r="K196" s="162">
        <v>3896351.2</v>
      </c>
      <c r="L196" s="46" t="s">
        <v>451</v>
      </c>
      <c r="M196" s="162">
        <v>6317451.2000000002</v>
      </c>
      <c r="N196" s="46" t="s">
        <v>462</v>
      </c>
      <c r="O196" s="162">
        <v>7854336</v>
      </c>
      <c r="P196" s="45" t="s">
        <v>919</v>
      </c>
      <c r="Q196" s="44">
        <v>1</v>
      </c>
      <c r="R196" s="41">
        <v>6223502.7599999998</v>
      </c>
      <c r="S196" s="146">
        <v>80</v>
      </c>
      <c r="T196" s="41">
        <v>7585500.7499999991</v>
      </c>
      <c r="U196" s="153">
        <f>T196-O196</f>
        <v>-268835.25000000093</v>
      </c>
      <c r="V196" s="154">
        <f>T196/O196-1</f>
        <v>-3.4227622806052738E-2</v>
      </c>
      <c r="W196" s="41">
        <v>7585500.7499999991</v>
      </c>
      <c r="X196" s="41">
        <v>0</v>
      </c>
      <c r="Y196" s="41">
        <f t="shared" si="23"/>
        <v>0</v>
      </c>
    </row>
    <row r="197" spans="1:25" s="45" customFormat="1" x14ac:dyDescent="0.3">
      <c r="A197" s="44" t="s">
        <v>440</v>
      </c>
      <c r="B197" s="45" t="s">
        <v>441</v>
      </c>
      <c r="C197" s="44" t="s">
        <v>1003</v>
      </c>
      <c r="D197" s="44" t="s">
        <v>4</v>
      </c>
      <c r="E197" s="44" t="s">
        <v>631</v>
      </c>
      <c r="F197" s="44" t="s">
        <v>632</v>
      </c>
      <c r="G197" s="47">
        <v>39178</v>
      </c>
      <c r="H197" s="47">
        <v>39639</v>
      </c>
      <c r="I197" s="44">
        <v>2002</v>
      </c>
      <c r="J197" s="46" t="s">
        <v>442</v>
      </c>
      <c r="K197" s="162">
        <v>3405772.5</v>
      </c>
      <c r="L197" s="46" t="s">
        <v>652</v>
      </c>
      <c r="M197" s="162" t="s">
        <v>652</v>
      </c>
      <c r="N197" s="46" t="s">
        <v>652</v>
      </c>
      <c r="O197" s="162" t="s">
        <v>652</v>
      </c>
      <c r="P197" s="45" t="s">
        <v>443</v>
      </c>
      <c r="Q197" s="44">
        <v>1</v>
      </c>
      <c r="R197" s="41">
        <v>4068940.05</v>
      </c>
      <c r="S197" s="146">
        <v>65</v>
      </c>
      <c r="T197" s="41">
        <v>2578691</v>
      </c>
      <c r="U197" s="153">
        <f>T197-K197</f>
        <v>-827081.5</v>
      </c>
      <c r="V197" s="154">
        <f>T197/K197-1</f>
        <v>-0.24284696056474708</v>
      </c>
      <c r="W197" s="41">
        <v>2578691</v>
      </c>
      <c r="X197" s="41">
        <v>0</v>
      </c>
      <c r="Y197" s="41">
        <f t="shared" si="23"/>
        <v>0</v>
      </c>
    </row>
    <row r="198" spans="1:25" s="45" customFormat="1" x14ac:dyDescent="0.3">
      <c r="A198" s="44" t="s">
        <v>444</v>
      </c>
      <c r="B198" s="45" t="s">
        <v>445</v>
      </c>
      <c r="C198" s="44" t="s">
        <v>1003</v>
      </c>
      <c r="D198" s="44" t="s">
        <v>4</v>
      </c>
      <c r="E198" s="44" t="s">
        <v>686</v>
      </c>
      <c r="F198" s="44" t="s">
        <v>632</v>
      </c>
      <c r="G198" s="47">
        <v>39178</v>
      </c>
      <c r="H198" s="47">
        <v>39265</v>
      </c>
      <c r="I198" s="44">
        <v>2002</v>
      </c>
      <c r="J198" s="46" t="s">
        <v>437</v>
      </c>
      <c r="K198" s="162">
        <v>331831.5</v>
      </c>
      <c r="L198" s="46" t="s">
        <v>475</v>
      </c>
      <c r="M198" s="162">
        <v>519222.75</v>
      </c>
      <c r="N198" s="46" t="s">
        <v>652</v>
      </c>
      <c r="O198" s="162" t="s">
        <v>652</v>
      </c>
      <c r="P198" s="45" t="s">
        <v>930</v>
      </c>
      <c r="Q198" s="44">
        <v>1</v>
      </c>
      <c r="R198" s="41">
        <v>789525.58</v>
      </c>
      <c r="S198" s="146">
        <v>65</v>
      </c>
      <c r="T198" s="41">
        <v>513192</v>
      </c>
      <c r="U198" s="153">
        <f>T198-M198</f>
        <v>-6030.75</v>
      </c>
      <c r="V198" s="154">
        <f>T198/M198-1</f>
        <v>-1.1614957164338469E-2</v>
      </c>
      <c r="W198" s="41">
        <v>513192</v>
      </c>
      <c r="X198" s="41">
        <v>0</v>
      </c>
      <c r="Y198" s="41">
        <f t="shared" si="23"/>
        <v>0</v>
      </c>
    </row>
    <row r="199" spans="1:25" s="45" customFormat="1" x14ac:dyDescent="0.3">
      <c r="A199" s="44" t="s">
        <v>446</v>
      </c>
      <c r="B199" s="45" t="s">
        <v>447</v>
      </c>
      <c r="C199" s="44" t="s">
        <v>1003</v>
      </c>
      <c r="D199" s="44" t="s">
        <v>192</v>
      </c>
      <c r="E199" s="44" t="s">
        <v>685</v>
      </c>
      <c r="F199" s="44" t="s">
        <v>632</v>
      </c>
      <c r="G199" s="47">
        <v>39339</v>
      </c>
      <c r="H199" s="47">
        <v>39414</v>
      </c>
      <c r="I199" s="44">
        <v>2002</v>
      </c>
      <c r="J199" s="46" t="s">
        <v>448</v>
      </c>
      <c r="K199" s="162">
        <v>2336000</v>
      </c>
      <c r="L199" s="46" t="s">
        <v>475</v>
      </c>
      <c r="M199" s="162">
        <v>2401000</v>
      </c>
      <c r="N199" s="46" t="s">
        <v>652</v>
      </c>
      <c r="O199" s="162" t="s">
        <v>652</v>
      </c>
      <c r="P199" s="45" t="s">
        <v>449</v>
      </c>
      <c r="Q199" s="44">
        <v>1</v>
      </c>
      <c r="R199" s="41">
        <v>2370942.39</v>
      </c>
      <c r="S199" s="146">
        <v>80</v>
      </c>
      <c r="T199" s="41">
        <v>1954908</v>
      </c>
      <c r="U199" s="153">
        <f>T199-M199</f>
        <v>-446092</v>
      </c>
      <c r="V199" s="154">
        <f>T199/M199-1</f>
        <v>-0.18579425239483549</v>
      </c>
      <c r="W199" s="41">
        <v>1708355</v>
      </c>
      <c r="X199" s="41">
        <v>60336</v>
      </c>
      <c r="Y199" s="41">
        <f t="shared" si="23"/>
        <v>246553</v>
      </c>
    </row>
    <row r="200" spans="1:25" s="45" customFormat="1" x14ac:dyDescent="0.3">
      <c r="A200" s="44" t="s">
        <v>450</v>
      </c>
      <c r="B200" s="45" t="s">
        <v>279</v>
      </c>
      <c r="C200" s="44" t="s">
        <v>1003</v>
      </c>
      <c r="D200" s="44" t="s">
        <v>270</v>
      </c>
      <c r="E200" s="44" t="s">
        <v>684</v>
      </c>
      <c r="F200" s="44">
        <v>1</v>
      </c>
      <c r="G200" s="47">
        <v>39350</v>
      </c>
      <c r="H200" s="47">
        <v>39787</v>
      </c>
      <c r="I200" s="44">
        <v>2002</v>
      </c>
      <c r="J200" s="46" t="s">
        <v>451</v>
      </c>
      <c r="K200" s="162">
        <v>31262245</v>
      </c>
      <c r="L200" s="46" t="s">
        <v>652</v>
      </c>
      <c r="M200" s="162" t="s">
        <v>652</v>
      </c>
      <c r="N200" s="46" t="s">
        <v>652</v>
      </c>
      <c r="O200" s="162" t="s">
        <v>652</v>
      </c>
      <c r="P200" s="45" t="s">
        <v>204</v>
      </c>
      <c r="Q200" s="44">
        <v>1</v>
      </c>
      <c r="R200" s="41">
        <v>36842217.049999997</v>
      </c>
      <c r="S200" s="146">
        <v>66.099999999999994</v>
      </c>
      <c r="T200" s="41">
        <v>25250714</v>
      </c>
      <c r="U200" s="153">
        <f t="shared" ref="U200:U212" si="24">T200-K200</f>
        <v>-6011531</v>
      </c>
      <c r="V200" s="154">
        <f t="shared" ref="V200:V212" si="25">T200/K200-1</f>
        <v>-0.19229364365866874</v>
      </c>
      <c r="W200" s="41">
        <v>16042233</v>
      </c>
      <c r="X200" s="41">
        <v>3308016</v>
      </c>
      <c r="Y200" s="41">
        <f t="shared" si="23"/>
        <v>9208481</v>
      </c>
    </row>
    <row r="201" spans="1:25" s="45" customFormat="1" x14ac:dyDescent="0.3">
      <c r="A201" s="44" t="s">
        <v>452</v>
      </c>
      <c r="B201" s="45" t="s">
        <v>453</v>
      </c>
      <c r="C201" s="44" t="s">
        <v>1003</v>
      </c>
      <c r="D201" s="44" t="s">
        <v>192</v>
      </c>
      <c r="E201" s="44" t="s">
        <v>683</v>
      </c>
      <c r="F201" s="44">
        <v>2</v>
      </c>
      <c r="G201" s="47">
        <v>39359</v>
      </c>
      <c r="H201" s="47">
        <v>39414</v>
      </c>
      <c r="I201" s="44">
        <v>2002</v>
      </c>
      <c r="J201" s="46" t="s">
        <v>448</v>
      </c>
      <c r="K201" s="162">
        <v>3038256.8</v>
      </c>
      <c r="L201" s="46" t="s">
        <v>652</v>
      </c>
      <c r="M201" s="162" t="s">
        <v>652</v>
      </c>
      <c r="N201" s="46" t="s">
        <v>652</v>
      </c>
      <c r="O201" s="162" t="s">
        <v>652</v>
      </c>
      <c r="P201" s="45" t="s">
        <v>454</v>
      </c>
      <c r="Q201" s="44">
        <v>1</v>
      </c>
      <c r="R201" s="41">
        <v>3081329.35</v>
      </c>
      <c r="S201" s="146">
        <v>80</v>
      </c>
      <c r="T201" s="41">
        <v>2517939</v>
      </c>
      <c r="U201" s="153">
        <f t="shared" si="24"/>
        <v>-520317.79999999981</v>
      </c>
      <c r="V201" s="154">
        <f t="shared" si="25"/>
        <v>-0.17125537248859279</v>
      </c>
      <c r="W201" s="41">
        <v>2272268.12</v>
      </c>
      <c r="X201" s="41">
        <v>17459</v>
      </c>
      <c r="Y201" s="41">
        <f t="shared" si="23"/>
        <v>245670.87999999989</v>
      </c>
    </row>
    <row r="202" spans="1:25" s="45" customFormat="1" x14ac:dyDescent="0.3">
      <c r="A202" s="44" t="s">
        <v>455</v>
      </c>
      <c r="B202" s="45" t="s">
        <v>456</v>
      </c>
      <c r="C202" s="44" t="s">
        <v>1003</v>
      </c>
      <c r="D202" s="44" t="s">
        <v>4</v>
      </c>
      <c r="E202" s="44" t="s">
        <v>682</v>
      </c>
      <c r="F202" s="44" t="s">
        <v>632</v>
      </c>
      <c r="G202" s="47">
        <v>39552</v>
      </c>
      <c r="H202" s="47">
        <v>39639</v>
      </c>
      <c r="I202" s="44">
        <v>2002</v>
      </c>
      <c r="J202" s="46" t="s">
        <v>442</v>
      </c>
      <c r="K202" s="162">
        <v>19197640</v>
      </c>
      <c r="L202" s="46" t="s">
        <v>652</v>
      </c>
      <c r="M202" s="162" t="s">
        <v>652</v>
      </c>
      <c r="N202" s="46" t="s">
        <v>652</v>
      </c>
      <c r="O202" s="162" t="s">
        <v>652</v>
      </c>
      <c r="P202" s="45" t="s">
        <v>457</v>
      </c>
      <c r="Q202" s="44">
        <v>1</v>
      </c>
      <c r="R202" s="41">
        <v>20861120.66</v>
      </c>
      <c r="S202" s="146">
        <v>80</v>
      </c>
      <c r="T202" s="41">
        <v>19215071</v>
      </c>
      <c r="U202" s="153">
        <f t="shared" si="24"/>
        <v>17431</v>
      </c>
      <c r="V202" s="154">
        <f t="shared" si="25"/>
        <v>9.079761887398341E-4</v>
      </c>
      <c r="W202" s="41">
        <v>19215071</v>
      </c>
      <c r="X202" s="41">
        <v>0</v>
      </c>
      <c r="Y202" s="41">
        <f t="shared" si="23"/>
        <v>0</v>
      </c>
    </row>
    <row r="203" spans="1:25" s="45" customFormat="1" x14ac:dyDescent="0.3">
      <c r="A203" s="44" t="s">
        <v>458</v>
      </c>
      <c r="B203" s="45" t="s">
        <v>459</v>
      </c>
      <c r="C203" s="44" t="s">
        <v>1002</v>
      </c>
      <c r="D203" s="44" t="s">
        <v>4</v>
      </c>
      <c r="E203" s="44" t="s">
        <v>655</v>
      </c>
      <c r="F203" s="44" t="s">
        <v>652</v>
      </c>
      <c r="G203" s="47">
        <v>39566</v>
      </c>
      <c r="H203" s="47">
        <v>39787</v>
      </c>
      <c r="I203" s="44" t="s">
        <v>652</v>
      </c>
      <c r="J203" s="46" t="s">
        <v>451</v>
      </c>
      <c r="K203" s="163">
        <v>189615</v>
      </c>
      <c r="L203" s="46" t="s">
        <v>652</v>
      </c>
      <c r="M203" s="162" t="s">
        <v>652</v>
      </c>
      <c r="N203" s="46" t="s">
        <v>652</v>
      </c>
      <c r="O203" s="162" t="s">
        <v>652</v>
      </c>
      <c r="P203" s="45" t="s">
        <v>796</v>
      </c>
      <c r="Q203" s="44">
        <v>1</v>
      </c>
      <c r="R203" s="41">
        <v>373158.05</v>
      </c>
      <c r="S203" s="146">
        <v>50</v>
      </c>
      <c r="T203" s="41">
        <v>186579</v>
      </c>
      <c r="U203" s="153">
        <f t="shared" si="24"/>
        <v>-3036</v>
      </c>
      <c r="V203" s="154">
        <f t="shared" si="25"/>
        <v>-1.6011391503836681E-2</v>
      </c>
      <c r="W203" s="41">
        <v>186579</v>
      </c>
      <c r="X203" s="41">
        <v>0</v>
      </c>
      <c r="Y203" s="41">
        <f t="shared" si="23"/>
        <v>0</v>
      </c>
    </row>
    <row r="204" spans="1:25" s="45" customFormat="1" x14ac:dyDescent="0.3">
      <c r="A204" s="44" t="s">
        <v>460</v>
      </c>
      <c r="B204" s="45" t="s">
        <v>461</v>
      </c>
      <c r="C204" s="44" t="s">
        <v>1003</v>
      </c>
      <c r="D204" s="44" t="s">
        <v>4</v>
      </c>
      <c r="E204" s="44" t="s">
        <v>681</v>
      </c>
      <c r="F204" s="44">
        <v>3</v>
      </c>
      <c r="G204" s="47">
        <v>39237</v>
      </c>
      <c r="H204" s="47">
        <v>40009</v>
      </c>
      <c r="I204" s="44">
        <v>2008</v>
      </c>
      <c r="J204" s="46" t="s">
        <v>462</v>
      </c>
      <c r="K204" s="162">
        <v>269425</v>
      </c>
      <c r="L204" s="46" t="s">
        <v>652</v>
      </c>
      <c r="M204" s="162" t="s">
        <v>652</v>
      </c>
      <c r="N204" s="46" t="s">
        <v>652</v>
      </c>
      <c r="O204" s="162" t="s">
        <v>652</v>
      </c>
      <c r="P204" s="45" t="s">
        <v>463</v>
      </c>
      <c r="Q204" s="44">
        <v>1</v>
      </c>
      <c r="R204" s="41">
        <v>314301.40000000002</v>
      </c>
      <c r="S204" s="146">
        <v>65</v>
      </c>
      <c r="T204" s="41">
        <v>204296</v>
      </c>
      <c r="U204" s="153">
        <f t="shared" si="24"/>
        <v>-65129</v>
      </c>
      <c r="V204" s="154">
        <f t="shared" si="25"/>
        <v>-0.24173332096130651</v>
      </c>
      <c r="W204" s="41">
        <v>204296</v>
      </c>
      <c r="X204" s="41">
        <v>0</v>
      </c>
      <c r="Y204" s="41">
        <f t="shared" si="23"/>
        <v>0</v>
      </c>
    </row>
    <row r="205" spans="1:25" s="45" customFormat="1" x14ac:dyDescent="0.3">
      <c r="A205" s="44" t="s">
        <v>464</v>
      </c>
      <c r="B205" s="45" t="s">
        <v>465</v>
      </c>
      <c r="C205" s="44" t="s">
        <v>1003</v>
      </c>
      <c r="D205" s="44" t="s">
        <v>4</v>
      </c>
      <c r="E205" s="44" t="s">
        <v>635</v>
      </c>
      <c r="F205" s="44" t="s">
        <v>632</v>
      </c>
      <c r="G205" s="47">
        <v>39624</v>
      </c>
      <c r="H205" s="47">
        <v>40009</v>
      </c>
      <c r="I205" s="44">
        <v>2008</v>
      </c>
      <c r="J205" s="46" t="s">
        <v>462</v>
      </c>
      <c r="K205" s="162">
        <v>826500</v>
      </c>
      <c r="L205" s="46" t="s">
        <v>652</v>
      </c>
      <c r="M205" s="162" t="s">
        <v>652</v>
      </c>
      <c r="N205" s="46" t="s">
        <v>652</v>
      </c>
      <c r="O205" s="162" t="s">
        <v>652</v>
      </c>
      <c r="P205" s="45" t="s">
        <v>16</v>
      </c>
      <c r="Q205" s="44">
        <v>1</v>
      </c>
      <c r="R205" s="41">
        <v>499942.6</v>
      </c>
      <c r="S205" s="146">
        <v>95</v>
      </c>
      <c r="T205" s="41">
        <v>474945</v>
      </c>
      <c r="U205" s="153">
        <f t="shared" si="24"/>
        <v>-351555</v>
      </c>
      <c r="V205" s="154">
        <f t="shared" si="25"/>
        <v>-0.42535390199637024</v>
      </c>
      <c r="W205" s="41">
        <v>474945</v>
      </c>
      <c r="X205" s="41">
        <v>0</v>
      </c>
      <c r="Y205" s="41">
        <f t="shared" si="23"/>
        <v>0</v>
      </c>
    </row>
    <row r="206" spans="1:25" s="45" customFormat="1" x14ac:dyDescent="0.3">
      <c r="A206" s="44" t="s">
        <v>466</v>
      </c>
      <c r="B206" s="45" t="s">
        <v>467</v>
      </c>
      <c r="C206" s="44" t="s">
        <v>1003</v>
      </c>
      <c r="D206" s="44" t="s">
        <v>4</v>
      </c>
      <c r="E206" s="44" t="s">
        <v>638</v>
      </c>
      <c r="F206" s="44" t="s">
        <v>632</v>
      </c>
      <c r="G206" s="47">
        <v>39624</v>
      </c>
      <c r="H206" s="47">
        <v>39787</v>
      </c>
      <c r="I206" s="44">
        <v>2002</v>
      </c>
      <c r="J206" s="46" t="s">
        <v>451</v>
      </c>
      <c r="K206" s="162">
        <v>601965</v>
      </c>
      <c r="L206" s="46" t="s">
        <v>652</v>
      </c>
      <c r="M206" s="162" t="s">
        <v>652</v>
      </c>
      <c r="N206" s="46" t="s">
        <v>652</v>
      </c>
      <c r="O206" s="162" t="s">
        <v>652</v>
      </c>
      <c r="P206" s="45" t="s">
        <v>16</v>
      </c>
      <c r="Q206" s="44">
        <v>1</v>
      </c>
      <c r="R206" s="41">
        <v>843829</v>
      </c>
      <c r="S206" s="146">
        <v>81.900000000000006</v>
      </c>
      <c r="T206" s="41">
        <v>691096</v>
      </c>
      <c r="U206" s="153">
        <f t="shared" si="24"/>
        <v>89131</v>
      </c>
      <c r="V206" s="154">
        <f t="shared" si="25"/>
        <v>0.14806674806674813</v>
      </c>
      <c r="W206" s="41">
        <v>691096</v>
      </c>
      <c r="X206" s="41">
        <v>0</v>
      </c>
      <c r="Y206" s="41">
        <f t="shared" si="23"/>
        <v>0</v>
      </c>
    </row>
    <row r="207" spans="1:25" s="45" customFormat="1" x14ac:dyDescent="0.3">
      <c r="A207" s="44" t="s">
        <v>468</v>
      </c>
      <c r="B207" s="45" t="s">
        <v>469</v>
      </c>
      <c r="C207" s="44" t="s">
        <v>1003</v>
      </c>
      <c r="D207" s="44" t="s">
        <v>4</v>
      </c>
      <c r="E207" s="44" t="s">
        <v>637</v>
      </c>
      <c r="F207" s="44">
        <v>2</v>
      </c>
      <c r="G207" s="47">
        <v>39624</v>
      </c>
      <c r="H207" s="47">
        <v>39787</v>
      </c>
      <c r="I207" s="44">
        <v>2002</v>
      </c>
      <c r="J207" s="46" t="s">
        <v>451</v>
      </c>
      <c r="K207" s="162">
        <v>893592</v>
      </c>
      <c r="L207" s="46" t="s">
        <v>652</v>
      </c>
      <c r="M207" s="162" t="s">
        <v>652</v>
      </c>
      <c r="N207" s="46" t="s">
        <v>652</v>
      </c>
      <c r="O207" s="162" t="s">
        <v>652</v>
      </c>
      <c r="P207" s="45" t="s">
        <v>16</v>
      </c>
      <c r="Q207" s="44">
        <v>1</v>
      </c>
      <c r="R207" s="41">
        <v>1096292.31</v>
      </c>
      <c r="S207" s="146">
        <v>78.8</v>
      </c>
      <c r="T207" s="41">
        <v>863877.8</v>
      </c>
      <c r="U207" s="153">
        <f t="shared" si="24"/>
        <v>-29714.199999999953</v>
      </c>
      <c r="V207" s="154">
        <f t="shared" si="25"/>
        <v>-3.3252535832907992E-2</v>
      </c>
      <c r="W207" s="41">
        <v>863877.8</v>
      </c>
      <c r="X207" s="41">
        <v>0</v>
      </c>
      <c r="Y207" s="41">
        <f t="shared" si="23"/>
        <v>0</v>
      </c>
    </row>
    <row r="208" spans="1:25" s="45" customFormat="1" x14ac:dyDescent="0.3">
      <c r="A208" s="44" t="s">
        <v>470</v>
      </c>
      <c r="B208" s="45" t="s">
        <v>472</v>
      </c>
      <c r="C208" s="44" t="s">
        <v>1003</v>
      </c>
      <c r="D208" s="44" t="s">
        <v>4</v>
      </c>
      <c r="E208" s="44" t="s">
        <v>639</v>
      </c>
      <c r="F208" s="44" t="s">
        <v>632</v>
      </c>
      <c r="G208" s="47">
        <v>39624</v>
      </c>
      <c r="H208" s="47">
        <v>39787</v>
      </c>
      <c r="I208" s="44">
        <v>2002</v>
      </c>
      <c r="J208" s="46" t="s">
        <v>451</v>
      </c>
      <c r="K208" s="162">
        <v>731500</v>
      </c>
      <c r="L208" s="46" t="s">
        <v>652</v>
      </c>
      <c r="M208" s="162" t="s">
        <v>652</v>
      </c>
      <c r="N208" s="46" t="s">
        <v>652</v>
      </c>
      <c r="O208" s="162" t="s">
        <v>652</v>
      </c>
      <c r="P208" s="45" t="s">
        <v>16</v>
      </c>
      <c r="Q208" s="44">
        <v>1</v>
      </c>
      <c r="R208" s="41">
        <v>814485.2</v>
      </c>
      <c r="S208" s="146">
        <v>95</v>
      </c>
      <c r="T208" s="41">
        <v>773761</v>
      </c>
      <c r="U208" s="153">
        <f t="shared" si="24"/>
        <v>42261</v>
      </c>
      <c r="V208" s="154">
        <f t="shared" si="25"/>
        <v>5.7773069036227032E-2</v>
      </c>
      <c r="W208" s="41">
        <v>773761</v>
      </c>
      <c r="X208" s="41">
        <v>0</v>
      </c>
      <c r="Y208" s="41">
        <f t="shared" si="23"/>
        <v>0</v>
      </c>
    </row>
    <row r="209" spans="1:25" s="45" customFormat="1" x14ac:dyDescent="0.3">
      <c r="A209" s="44" t="s">
        <v>473</v>
      </c>
      <c r="B209" s="45" t="s">
        <v>474</v>
      </c>
      <c r="C209" s="44" t="s">
        <v>1003</v>
      </c>
      <c r="D209" s="44" t="s">
        <v>4</v>
      </c>
      <c r="E209" s="44" t="s">
        <v>634</v>
      </c>
      <c r="F209" s="44" t="s">
        <v>632</v>
      </c>
      <c r="G209" s="47">
        <v>39624</v>
      </c>
      <c r="H209" s="47">
        <v>40161.638967708335</v>
      </c>
      <c r="I209" s="44">
        <v>2008</v>
      </c>
      <c r="J209" s="46" t="s">
        <v>475</v>
      </c>
      <c r="K209" s="162">
        <v>444600</v>
      </c>
      <c r="L209" s="46" t="s">
        <v>652</v>
      </c>
      <c r="M209" s="162" t="s">
        <v>652</v>
      </c>
      <c r="N209" s="46" t="s">
        <v>652</v>
      </c>
      <c r="O209" s="162" t="s">
        <v>652</v>
      </c>
      <c r="P209" s="45" t="s">
        <v>16</v>
      </c>
      <c r="Q209" s="44">
        <v>1</v>
      </c>
      <c r="R209" s="41">
        <v>413918.8</v>
      </c>
      <c r="S209" s="146">
        <v>65</v>
      </c>
      <c r="T209" s="41">
        <v>122686</v>
      </c>
      <c r="U209" s="153">
        <f t="shared" si="24"/>
        <v>-321914</v>
      </c>
      <c r="V209" s="154">
        <f t="shared" si="25"/>
        <v>-0.72405308142150249</v>
      </c>
      <c r="W209" s="41">
        <v>122686</v>
      </c>
      <c r="X209" s="41">
        <v>0</v>
      </c>
      <c r="Y209" s="41">
        <f t="shared" si="23"/>
        <v>0</v>
      </c>
    </row>
    <row r="210" spans="1:25" s="45" customFormat="1" x14ac:dyDescent="0.3">
      <c r="A210" s="44" t="s">
        <v>476</v>
      </c>
      <c r="B210" s="45" t="s">
        <v>477</v>
      </c>
      <c r="C210" s="44" t="s">
        <v>1003</v>
      </c>
      <c r="D210" s="44" t="s">
        <v>4</v>
      </c>
      <c r="E210" s="44" t="s">
        <v>636</v>
      </c>
      <c r="F210" s="44" t="s">
        <v>632</v>
      </c>
      <c r="G210" s="47">
        <v>39624</v>
      </c>
      <c r="H210" s="47">
        <v>40009</v>
      </c>
      <c r="I210" s="44">
        <v>2008</v>
      </c>
      <c r="J210" s="46" t="s">
        <v>462</v>
      </c>
      <c r="K210" s="162">
        <v>881600</v>
      </c>
      <c r="L210" s="46" t="s">
        <v>652</v>
      </c>
      <c r="M210" s="162" t="s">
        <v>652</v>
      </c>
      <c r="N210" s="46" t="s">
        <v>652</v>
      </c>
      <c r="O210" s="162" t="s">
        <v>652</v>
      </c>
      <c r="P210" s="45" t="s">
        <v>16</v>
      </c>
      <c r="Q210" s="44">
        <v>1</v>
      </c>
      <c r="R210" s="41">
        <v>1050881.26</v>
      </c>
      <c r="S210" s="146">
        <v>80</v>
      </c>
      <c r="T210" s="41">
        <v>840705</v>
      </c>
      <c r="U210" s="153">
        <f t="shared" si="24"/>
        <v>-40895</v>
      </c>
      <c r="V210" s="154">
        <f t="shared" si="25"/>
        <v>-4.6387250453720497E-2</v>
      </c>
      <c r="W210" s="41">
        <v>840705</v>
      </c>
      <c r="X210" s="41">
        <v>0</v>
      </c>
      <c r="Y210" s="41">
        <f t="shared" si="23"/>
        <v>0</v>
      </c>
    </row>
    <row r="211" spans="1:25" s="45" customFormat="1" x14ac:dyDescent="0.3">
      <c r="A211" s="44" t="s">
        <v>478</v>
      </c>
      <c r="B211" s="45" t="s">
        <v>929</v>
      </c>
      <c r="C211" s="44" t="s">
        <v>1003</v>
      </c>
      <c r="D211" s="44" t="s">
        <v>4</v>
      </c>
      <c r="E211" s="44" t="s">
        <v>640</v>
      </c>
      <c r="F211" s="44" t="s">
        <v>632</v>
      </c>
      <c r="G211" s="47">
        <v>39624</v>
      </c>
      <c r="H211" s="47">
        <v>40893.286111111112</v>
      </c>
      <c r="I211" s="44">
        <v>2008</v>
      </c>
      <c r="J211" s="46" t="s">
        <v>479</v>
      </c>
      <c r="K211" s="162">
        <v>568100</v>
      </c>
      <c r="L211" s="46" t="s">
        <v>652</v>
      </c>
      <c r="M211" s="162" t="s">
        <v>652</v>
      </c>
      <c r="N211" s="46" t="s">
        <v>652</v>
      </c>
      <c r="O211" s="162" t="s">
        <v>652</v>
      </c>
      <c r="P211" s="45" t="s">
        <v>16</v>
      </c>
      <c r="Q211" s="44">
        <v>1</v>
      </c>
      <c r="R211" s="41">
        <v>255014</v>
      </c>
      <c r="S211" s="146">
        <v>87.4</v>
      </c>
      <c r="T211" s="41">
        <v>222882</v>
      </c>
      <c r="U211" s="153">
        <f t="shared" si="24"/>
        <v>-345218</v>
      </c>
      <c r="V211" s="154">
        <f t="shared" si="25"/>
        <v>-0.60767118465058967</v>
      </c>
      <c r="W211" s="41">
        <v>222882</v>
      </c>
      <c r="X211" s="41">
        <v>0</v>
      </c>
      <c r="Y211" s="41">
        <f t="shared" si="23"/>
        <v>0</v>
      </c>
    </row>
    <row r="212" spans="1:25" s="45" customFormat="1" x14ac:dyDescent="0.3">
      <c r="A212" s="44" t="s">
        <v>480</v>
      </c>
      <c r="B212" s="45" t="s">
        <v>481</v>
      </c>
      <c r="C212" s="44" t="s">
        <v>1003</v>
      </c>
      <c r="D212" s="44" t="s">
        <v>270</v>
      </c>
      <c r="E212" s="44" t="s">
        <v>860</v>
      </c>
      <c r="F212" s="155" t="s">
        <v>861</v>
      </c>
      <c r="G212" s="47">
        <v>39666</v>
      </c>
      <c r="H212" s="47">
        <v>40009</v>
      </c>
      <c r="I212" s="44">
        <v>2008</v>
      </c>
      <c r="J212" s="46" t="s">
        <v>462</v>
      </c>
      <c r="K212" s="162">
        <v>1053413.7</v>
      </c>
      <c r="L212" s="46" t="s">
        <v>652</v>
      </c>
      <c r="M212" s="162" t="s">
        <v>652</v>
      </c>
      <c r="N212" s="46" t="s">
        <v>652</v>
      </c>
      <c r="O212" s="162" t="s">
        <v>652</v>
      </c>
      <c r="P212" s="45" t="s">
        <v>86</v>
      </c>
      <c r="Q212" s="44">
        <v>1</v>
      </c>
      <c r="R212" s="41">
        <v>1467150</v>
      </c>
      <c r="S212" s="146">
        <v>71.8</v>
      </c>
      <c r="T212" s="41">
        <v>1053414</v>
      </c>
      <c r="U212" s="153">
        <f t="shared" si="24"/>
        <v>0.30000000004656613</v>
      </c>
      <c r="V212" s="154">
        <f t="shared" si="25"/>
        <v>2.847883979750776E-7</v>
      </c>
      <c r="W212" s="41">
        <v>968573</v>
      </c>
      <c r="X212" s="41">
        <v>0</v>
      </c>
      <c r="Y212" s="41">
        <f t="shared" si="23"/>
        <v>84841</v>
      </c>
    </row>
    <row r="213" spans="1:25" s="45" customFormat="1" x14ac:dyDescent="0.3">
      <c r="A213" s="44" t="s">
        <v>482</v>
      </c>
      <c r="B213" s="45" t="s">
        <v>483</v>
      </c>
      <c r="C213" s="44" t="s">
        <v>1003</v>
      </c>
      <c r="D213" s="44" t="s">
        <v>4</v>
      </c>
      <c r="E213" s="44" t="s">
        <v>679</v>
      </c>
      <c r="F213" s="44" t="s">
        <v>632</v>
      </c>
      <c r="G213" s="47">
        <v>39671</v>
      </c>
      <c r="H213" s="47">
        <v>39787</v>
      </c>
      <c r="I213" s="44">
        <v>2002</v>
      </c>
      <c r="J213" s="46" t="s">
        <v>451</v>
      </c>
      <c r="K213" s="162">
        <v>472000</v>
      </c>
      <c r="L213" s="46" t="s">
        <v>544</v>
      </c>
      <c r="M213" s="162">
        <v>800182</v>
      </c>
      <c r="N213" s="46" t="s">
        <v>652</v>
      </c>
      <c r="O213" s="162" t="s">
        <v>652</v>
      </c>
      <c r="P213" s="45" t="s">
        <v>484</v>
      </c>
      <c r="Q213" s="44">
        <v>1</v>
      </c>
      <c r="R213" s="41">
        <v>1067470.3400000001</v>
      </c>
      <c r="S213" s="146">
        <v>80</v>
      </c>
      <c r="T213" s="41">
        <v>853976</v>
      </c>
      <c r="U213" s="153">
        <f>T213-M213</f>
        <v>53794</v>
      </c>
      <c r="V213" s="154">
        <f>T213/M213-1</f>
        <v>6.7227205810677981E-2</v>
      </c>
      <c r="W213" s="41">
        <v>853976</v>
      </c>
      <c r="X213" s="41">
        <v>0</v>
      </c>
      <c r="Y213" s="41">
        <f t="shared" si="23"/>
        <v>0</v>
      </c>
    </row>
    <row r="214" spans="1:25" s="45" customFormat="1" x14ac:dyDescent="0.3">
      <c r="A214" s="44" t="s">
        <v>485</v>
      </c>
      <c r="B214" s="45" t="s">
        <v>486</v>
      </c>
      <c r="C214" s="44" t="s">
        <v>1003</v>
      </c>
      <c r="D214" s="44" t="s">
        <v>4</v>
      </c>
      <c r="E214" s="44" t="s">
        <v>633</v>
      </c>
      <c r="F214" s="44" t="s">
        <v>632</v>
      </c>
      <c r="G214" s="47">
        <v>39680</v>
      </c>
      <c r="H214" s="47">
        <v>40009</v>
      </c>
      <c r="I214" s="44">
        <v>2008</v>
      </c>
      <c r="J214" s="46" t="s">
        <v>462</v>
      </c>
      <c r="K214" s="162">
        <v>260000</v>
      </c>
      <c r="L214" s="46" t="s">
        <v>652</v>
      </c>
      <c r="M214" s="162" t="s">
        <v>652</v>
      </c>
      <c r="N214" s="46" t="s">
        <v>652</v>
      </c>
      <c r="O214" s="162" t="s">
        <v>652</v>
      </c>
      <c r="P214" s="45" t="s">
        <v>272</v>
      </c>
      <c r="Q214" s="44">
        <v>1</v>
      </c>
      <c r="R214" s="41">
        <v>152208.38</v>
      </c>
      <c r="S214" s="146">
        <v>65</v>
      </c>
      <c r="T214" s="41">
        <v>98935</v>
      </c>
      <c r="U214" s="153">
        <f t="shared" ref="U214:U226" si="26">T214-K214</f>
        <v>-161065</v>
      </c>
      <c r="V214" s="154">
        <f t="shared" ref="V214:V226" si="27">T214/K214-1</f>
        <v>-0.61948076923076922</v>
      </c>
      <c r="W214" s="41">
        <v>98935</v>
      </c>
      <c r="X214" s="41">
        <v>0</v>
      </c>
      <c r="Y214" s="41">
        <f t="shared" si="23"/>
        <v>0</v>
      </c>
    </row>
    <row r="215" spans="1:25" s="45" customFormat="1" x14ac:dyDescent="0.3">
      <c r="A215" s="44" t="s">
        <v>487</v>
      </c>
      <c r="B215" s="45" t="s">
        <v>488</v>
      </c>
      <c r="C215" s="44" t="s">
        <v>1002</v>
      </c>
      <c r="D215" s="44" t="s">
        <v>4</v>
      </c>
      <c r="E215" s="44" t="s">
        <v>655</v>
      </c>
      <c r="F215" s="44" t="s">
        <v>652</v>
      </c>
      <c r="G215" s="47">
        <v>39695</v>
      </c>
      <c r="H215" s="47">
        <v>39787</v>
      </c>
      <c r="I215" s="44" t="s">
        <v>652</v>
      </c>
      <c r="J215" s="46" t="s">
        <v>451</v>
      </c>
      <c r="K215" s="162">
        <v>451455.85</v>
      </c>
      <c r="L215" s="46" t="s">
        <v>652</v>
      </c>
      <c r="M215" s="162" t="s">
        <v>652</v>
      </c>
      <c r="N215" s="46" t="s">
        <v>652</v>
      </c>
      <c r="O215" s="162" t="s">
        <v>652</v>
      </c>
      <c r="P215" s="45" t="s">
        <v>112</v>
      </c>
      <c r="Q215" s="44">
        <v>1</v>
      </c>
      <c r="R215" s="41">
        <v>518319</v>
      </c>
      <c r="S215" s="146">
        <v>87.1</v>
      </c>
      <c r="T215" s="41">
        <v>451455.85</v>
      </c>
      <c r="U215" s="153">
        <f t="shared" si="26"/>
        <v>0</v>
      </c>
      <c r="V215" s="154">
        <f t="shared" si="27"/>
        <v>0</v>
      </c>
      <c r="W215" s="41">
        <v>451455.85</v>
      </c>
      <c r="X215" s="41">
        <v>0</v>
      </c>
      <c r="Y215" s="41">
        <f t="shared" si="23"/>
        <v>0</v>
      </c>
    </row>
    <row r="216" spans="1:25" s="45" customFormat="1" x14ac:dyDescent="0.3">
      <c r="A216" s="44" t="s">
        <v>489</v>
      </c>
      <c r="B216" s="45" t="s">
        <v>490</v>
      </c>
      <c r="C216" s="44" t="s">
        <v>1003</v>
      </c>
      <c r="D216" s="44" t="s">
        <v>4</v>
      </c>
      <c r="E216" s="44" t="s">
        <v>646</v>
      </c>
      <c r="F216" s="44">
        <v>3</v>
      </c>
      <c r="G216" s="47">
        <v>39237</v>
      </c>
      <c r="H216" s="47">
        <v>40009</v>
      </c>
      <c r="I216" s="44">
        <v>2008</v>
      </c>
      <c r="J216" s="46" t="s">
        <v>462</v>
      </c>
      <c r="K216" s="162">
        <v>105510.6</v>
      </c>
      <c r="L216" s="46" t="s">
        <v>652</v>
      </c>
      <c r="M216" s="162" t="s">
        <v>652</v>
      </c>
      <c r="N216" s="46" t="s">
        <v>652</v>
      </c>
      <c r="O216" s="162" t="s">
        <v>652</v>
      </c>
      <c r="P216" s="45" t="s">
        <v>338</v>
      </c>
      <c r="Q216" s="44">
        <v>1</v>
      </c>
      <c r="R216" s="41">
        <v>185311.99</v>
      </c>
      <c r="S216" s="146">
        <v>58.5</v>
      </c>
      <c r="T216" s="41">
        <v>78270</v>
      </c>
      <c r="U216" s="153">
        <f t="shared" si="26"/>
        <v>-27240.600000000006</v>
      </c>
      <c r="V216" s="154">
        <f t="shared" si="27"/>
        <v>-0.25817879909696284</v>
      </c>
      <c r="W216" s="41">
        <v>78270</v>
      </c>
      <c r="X216" s="41">
        <v>0</v>
      </c>
      <c r="Y216" s="41">
        <f t="shared" si="23"/>
        <v>0</v>
      </c>
    </row>
    <row r="217" spans="1:25" s="45" customFormat="1" x14ac:dyDescent="0.3">
      <c r="A217" s="44" t="s">
        <v>491</v>
      </c>
      <c r="B217" s="45" t="s">
        <v>492</v>
      </c>
      <c r="C217" s="44" t="s">
        <v>1003</v>
      </c>
      <c r="D217" s="44" t="s">
        <v>4</v>
      </c>
      <c r="E217" s="44" t="s">
        <v>627</v>
      </c>
      <c r="F217" s="44" t="s">
        <v>632</v>
      </c>
      <c r="G217" s="47">
        <v>39794</v>
      </c>
      <c r="H217" s="47">
        <v>40161.638967708335</v>
      </c>
      <c r="I217" s="44">
        <v>2008</v>
      </c>
      <c r="J217" s="46" t="s">
        <v>475</v>
      </c>
      <c r="K217" s="162">
        <v>72000</v>
      </c>
      <c r="L217" s="46" t="s">
        <v>652</v>
      </c>
      <c r="M217" s="162" t="s">
        <v>652</v>
      </c>
      <c r="N217" s="46" t="s">
        <v>652</v>
      </c>
      <c r="O217" s="162" t="s">
        <v>652</v>
      </c>
      <c r="P217" s="45" t="s">
        <v>224</v>
      </c>
      <c r="Q217" s="44">
        <v>1</v>
      </c>
      <c r="R217" s="41">
        <v>82022.31</v>
      </c>
      <c r="S217" s="146">
        <v>60</v>
      </c>
      <c r="T217" s="41">
        <v>49213</v>
      </c>
      <c r="U217" s="153">
        <f t="shared" si="26"/>
        <v>-22787</v>
      </c>
      <c r="V217" s="154">
        <f t="shared" si="27"/>
        <v>-0.31648611111111113</v>
      </c>
      <c r="W217" s="41">
        <v>49213</v>
      </c>
      <c r="X217" s="41">
        <v>0</v>
      </c>
      <c r="Y217" s="41">
        <f t="shared" si="23"/>
        <v>0</v>
      </c>
    </row>
    <row r="218" spans="1:25" s="45" customFormat="1" x14ac:dyDescent="0.3">
      <c r="A218" s="44" t="s">
        <v>493</v>
      </c>
      <c r="B218" s="45" t="s">
        <v>494</v>
      </c>
      <c r="C218" s="44" t="s">
        <v>1003</v>
      </c>
      <c r="D218" s="44" t="s">
        <v>4</v>
      </c>
      <c r="E218" s="44" t="s">
        <v>678</v>
      </c>
      <c r="F218" s="44" t="s">
        <v>632</v>
      </c>
      <c r="G218" s="47">
        <v>39867</v>
      </c>
      <c r="H218" s="47">
        <v>40161.638967708335</v>
      </c>
      <c r="I218" s="44">
        <v>2008</v>
      </c>
      <c r="J218" s="46" t="s">
        <v>475</v>
      </c>
      <c r="K218" s="162">
        <v>1022200</v>
      </c>
      <c r="L218" s="46" t="s">
        <v>652</v>
      </c>
      <c r="M218" s="162" t="s">
        <v>652</v>
      </c>
      <c r="N218" s="46" t="s">
        <v>652</v>
      </c>
      <c r="O218" s="162" t="s">
        <v>652</v>
      </c>
      <c r="P218" s="45" t="s">
        <v>16</v>
      </c>
      <c r="Q218" s="44">
        <v>1</v>
      </c>
      <c r="R218" s="41">
        <v>927933.07</v>
      </c>
      <c r="S218" s="146">
        <v>95</v>
      </c>
      <c r="T218" s="41">
        <v>881536</v>
      </c>
      <c r="U218" s="153">
        <f t="shared" si="26"/>
        <v>-140664</v>
      </c>
      <c r="V218" s="154">
        <f t="shared" si="27"/>
        <v>-0.13760907845822734</v>
      </c>
      <c r="W218" s="41">
        <v>881536</v>
      </c>
      <c r="X218" s="41">
        <v>0</v>
      </c>
      <c r="Y218" s="41">
        <f t="shared" si="23"/>
        <v>0</v>
      </c>
    </row>
    <row r="219" spans="1:25" s="45" customFormat="1" x14ac:dyDescent="0.3">
      <c r="A219" s="44" t="s">
        <v>495</v>
      </c>
      <c r="B219" s="45" t="s">
        <v>496</v>
      </c>
      <c r="C219" s="44" t="s">
        <v>1002</v>
      </c>
      <c r="D219" s="44" t="s">
        <v>4</v>
      </c>
      <c r="E219" s="44" t="s">
        <v>655</v>
      </c>
      <c r="F219" s="44" t="s">
        <v>652</v>
      </c>
      <c r="G219" s="47">
        <v>39748</v>
      </c>
      <c r="H219" s="47">
        <v>39990</v>
      </c>
      <c r="I219" s="44" t="s">
        <v>652</v>
      </c>
      <c r="J219" s="46" t="s">
        <v>497</v>
      </c>
      <c r="K219" s="162">
        <v>60500</v>
      </c>
      <c r="L219" s="46" t="s">
        <v>652</v>
      </c>
      <c r="M219" s="162" t="s">
        <v>652</v>
      </c>
      <c r="N219" s="46" t="s">
        <v>652</v>
      </c>
      <c r="O219" s="162" t="s">
        <v>652</v>
      </c>
      <c r="P219" s="45" t="s">
        <v>498</v>
      </c>
      <c r="Q219" s="44">
        <v>1</v>
      </c>
      <c r="R219" s="41">
        <v>40270.75</v>
      </c>
      <c r="S219" s="146">
        <v>100</v>
      </c>
      <c r="T219" s="41">
        <v>40271</v>
      </c>
      <c r="U219" s="153">
        <f t="shared" si="26"/>
        <v>-20229</v>
      </c>
      <c r="V219" s="154">
        <f t="shared" si="27"/>
        <v>-0.33436363636363642</v>
      </c>
      <c r="W219" s="41">
        <v>40271</v>
      </c>
      <c r="X219" s="41">
        <v>0</v>
      </c>
      <c r="Y219" s="41">
        <f t="shared" si="23"/>
        <v>0</v>
      </c>
    </row>
    <row r="220" spans="1:25" s="45" customFormat="1" x14ac:dyDescent="0.3">
      <c r="A220" s="44" t="s">
        <v>499</v>
      </c>
      <c r="B220" s="45" t="s">
        <v>500</v>
      </c>
      <c r="C220" s="44" t="s">
        <v>1003</v>
      </c>
      <c r="D220" s="44" t="s">
        <v>4</v>
      </c>
      <c r="E220" s="44" t="s">
        <v>677</v>
      </c>
      <c r="F220" s="44">
        <v>1</v>
      </c>
      <c r="G220" s="47">
        <v>39909</v>
      </c>
      <c r="H220" s="47">
        <v>40367.329861111109</v>
      </c>
      <c r="I220" s="44">
        <v>2008</v>
      </c>
      <c r="J220" s="46" t="s">
        <v>501</v>
      </c>
      <c r="K220" s="162">
        <v>712500</v>
      </c>
      <c r="L220" s="46" t="s">
        <v>652</v>
      </c>
      <c r="M220" s="162" t="s">
        <v>652</v>
      </c>
      <c r="N220" s="46" t="s">
        <v>652</v>
      </c>
      <c r="O220" s="162" t="s">
        <v>652</v>
      </c>
      <c r="P220" s="45" t="s">
        <v>264</v>
      </c>
      <c r="Q220" s="44">
        <v>1</v>
      </c>
      <c r="R220" s="41">
        <v>392411.93</v>
      </c>
      <c r="S220" s="146">
        <v>95</v>
      </c>
      <c r="T220" s="41">
        <v>372791</v>
      </c>
      <c r="U220" s="153">
        <f t="shared" si="26"/>
        <v>-339709</v>
      </c>
      <c r="V220" s="154">
        <f t="shared" si="27"/>
        <v>-0.47678456140350878</v>
      </c>
      <c r="W220" s="41">
        <v>372791</v>
      </c>
      <c r="X220" s="41">
        <v>0</v>
      </c>
      <c r="Y220" s="41">
        <f t="shared" si="23"/>
        <v>0</v>
      </c>
    </row>
    <row r="221" spans="1:25" s="45" customFormat="1" x14ac:dyDescent="0.3">
      <c r="A221" s="44" t="s">
        <v>504</v>
      </c>
      <c r="B221" s="45" t="s">
        <v>505</v>
      </c>
      <c r="C221" s="44" t="s">
        <v>1003</v>
      </c>
      <c r="D221" s="44" t="s">
        <v>192</v>
      </c>
      <c r="E221" s="44" t="s">
        <v>676</v>
      </c>
      <c r="F221" s="44">
        <v>2</v>
      </c>
      <c r="G221" s="47">
        <v>39912</v>
      </c>
      <c r="H221" s="47">
        <v>40009</v>
      </c>
      <c r="I221" s="44">
        <v>2008</v>
      </c>
      <c r="J221" s="46" t="s">
        <v>462</v>
      </c>
      <c r="K221" s="162">
        <v>4954816</v>
      </c>
      <c r="L221" s="46" t="s">
        <v>652</v>
      </c>
      <c r="M221" s="162" t="s">
        <v>652</v>
      </c>
      <c r="N221" s="46" t="s">
        <v>652</v>
      </c>
      <c r="O221" s="162" t="s">
        <v>652</v>
      </c>
      <c r="P221" s="45" t="s">
        <v>16</v>
      </c>
      <c r="Q221" s="44">
        <v>1</v>
      </c>
      <c r="R221" s="41">
        <v>4350316</v>
      </c>
      <c r="S221" s="146">
        <v>80</v>
      </c>
      <c r="T221" s="41">
        <v>3549075</v>
      </c>
      <c r="U221" s="153">
        <f t="shared" si="26"/>
        <v>-1405741</v>
      </c>
      <c r="V221" s="154">
        <f t="shared" si="27"/>
        <v>-0.28371204904480807</v>
      </c>
      <c r="W221" s="41">
        <v>2976154</v>
      </c>
      <c r="X221" s="41">
        <v>322206</v>
      </c>
      <c r="Y221" s="41">
        <f t="shared" si="23"/>
        <v>572921</v>
      </c>
    </row>
    <row r="222" spans="1:25" s="45" customFormat="1" x14ac:dyDescent="0.3">
      <c r="A222" s="44" t="s">
        <v>506</v>
      </c>
      <c r="B222" s="45" t="s">
        <v>507</v>
      </c>
      <c r="C222" s="44" t="s">
        <v>1002</v>
      </c>
      <c r="D222" s="44" t="s">
        <v>4</v>
      </c>
      <c r="E222" s="44" t="s">
        <v>655</v>
      </c>
      <c r="F222" s="44" t="s">
        <v>652</v>
      </c>
      <c r="G222" s="47">
        <v>39917</v>
      </c>
      <c r="H222" s="47">
        <v>40009</v>
      </c>
      <c r="I222" s="44" t="s">
        <v>652</v>
      </c>
      <c r="J222" s="46" t="s">
        <v>462</v>
      </c>
      <c r="K222" s="162">
        <v>43798.95</v>
      </c>
      <c r="L222" s="46" t="s">
        <v>652</v>
      </c>
      <c r="M222" s="162" t="s">
        <v>652</v>
      </c>
      <c r="N222" s="46" t="s">
        <v>652</v>
      </c>
      <c r="O222" s="162" t="s">
        <v>652</v>
      </c>
      <c r="P222" s="45" t="s">
        <v>236</v>
      </c>
      <c r="Q222" s="44">
        <v>1</v>
      </c>
      <c r="R222" s="41">
        <v>63921.78</v>
      </c>
      <c r="S222" s="146">
        <v>65</v>
      </c>
      <c r="T222" s="41">
        <v>41549</v>
      </c>
      <c r="U222" s="153">
        <f t="shared" si="26"/>
        <v>-2249.9499999999971</v>
      </c>
      <c r="V222" s="154">
        <f t="shared" si="27"/>
        <v>-5.1369952932661556E-2</v>
      </c>
      <c r="W222" s="41">
        <v>41549</v>
      </c>
      <c r="X222" s="41">
        <v>0</v>
      </c>
      <c r="Y222" s="41">
        <f t="shared" si="23"/>
        <v>0</v>
      </c>
    </row>
    <row r="223" spans="1:25" s="45" customFormat="1" x14ac:dyDescent="0.3">
      <c r="A223" s="44" t="s">
        <v>508</v>
      </c>
      <c r="B223" s="45" t="s">
        <v>509</v>
      </c>
      <c r="C223" s="44" t="s">
        <v>1003</v>
      </c>
      <c r="D223" s="44" t="s">
        <v>4</v>
      </c>
      <c r="E223" s="44" t="s">
        <v>675</v>
      </c>
      <c r="F223" s="44">
        <v>1</v>
      </c>
      <c r="G223" s="47">
        <v>39931</v>
      </c>
      <c r="H223" s="47">
        <v>40161.638967708335</v>
      </c>
      <c r="I223" s="44">
        <v>2008</v>
      </c>
      <c r="J223" s="46" t="s">
        <v>475</v>
      </c>
      <c r="K223" s="162">
        <v>622250</v>
      </c>
      <c r="L223" s="46" t="s">
        <v>652</v>
      </c>
      <c r="M223" s="162" t="s">
        <v>652</v>
      </c>
      <c r="N223" s="46" t="s">
        <v>652</v>
      </c>
      <c r="O223" s="162" t="s">
        <v>652</v>
      </c>
      <c r="P223" s="45" t="s">
        <v>108</v>
      </c>
      <c r="Q223" s="44">
        <v>1</v>
      </c>
      <c r="R223" s="41">
        <v>424937.57</v>
      </c>
      <c r="S223" s="146">
        <v>95</v>
      </c>
      <c r="T223" s="41">
        <v>403691</v>
      </c>
      <c r="U223" s="153">
        <f t="shared" si="26"/>
        <v>-218559</v>
      </c>
      <c r="V223" s="154">
        <f t="shared" si="27"/>
        <v>-0.35123985536359981</v>
      </c>
      <c r="W223" s="41">
        <v>403691</v>
      </c>
      <c r="X223" s="41">
        <v>0</v>
      </c>
      <c r="Y223" s="41">
        <f t="shared" si="23"/>
        <v>0</v>
      </c>
    </row>
    <row r="224" spans="1:25" s="45" customFormat="1" x14ac:dyDescent="0.3">
      <c r="A224" s="44" t="s">
        <v>510</v>
      </c>
      <c r="B224" s="45" t="s">
        <v>362</v>
      </c>
      <c r="C224" s="44" t="s">
        <v>1003</v>
      </c>
      <c r="D224" s="44" t="s">
        <v>4</v>
      </c>
      <c r="E224" s="44" t="s">
        <v>674</v>
      </c>
      <c r="F224" s="44" t="s">
        <v>632</v>
      </c>
      <c r="G224" s="47">
        <v>39933</v>
      </c>
      <c r="H224" s="47">
        <v>40161.638967708335</v>
      </c>
      <c r="I224" s="44">
        <v>2008</v>
      </c>
      <c r="J224" s="46" t="s">
        <v>475</v>
      </c>
      <c r="K224" s="162">
        <v>121463.1</v>
      </c>
      <c r="L224" s="46" t="s">
        <v>652</v>
      </c>
      <c r="M224" s="162" t="s">
        <v>652</v>
      </c>
      <c r="N224" s="46" t="s">
        <v>652</v>
      </c>
      <c r="O224" s="162" t="s">
        <v>652</v>
      </c>
      <c r="P224" s="45" t="s">
        <v>97</v>
      </c>
      <c r="Q224" s="44">
        <v>1</v>
      </c>
      <c r="R224" s="41">
        <v>226623.49</v>
      </c>
      <c r="S224" s="146">
        <v>60</v>
      </c>
      <c r="T224" s="41">
        <v>112179</v>
      </c>
      <c r="U224" s="153">
        <f t="shared" si="26"/>
        <v>-9284.1000000000058</v>
      </c>
      <c r="V224" s="154">
        <f t="shared" si="27"/>
        <v>-7.6435559441509482E-2</v>
      </c>
      <c r="W224" s="41">
        <v>112179</v>
      </c>
      <c r="X224" s="41">
        <v>0</v>
      </c>
      <c r="Y224" s="41">
        <f t="shared" si="23"/>
        <v>0</v>
      </c>
    </row>
    <row r="225" spans="1:25" s="45" customFormat="1" x14ac:dyDescent="0.3">
      <c r="A225" s="44" t="s">
        <v>511</v>
      </c>
      <c r="B225" s="45" t="s">
        <v>512</v>
      </c>
      <c r="C225" s="44" t="s">
        <v>1003</v>
      </c>
      <c r="D225" s="44" t="s">
        <v>4</v>
      </c>
      <c r="E225" s="44" t="s">
        <v>673</v>
      </c>
      <c r="F225" s="44" t="s">
        <v>694</v>
      </c>
      <c r="G225" s="47">
        <v>39989</v>
      </c>
      <c r="H225" s="47">
        <v>40161.638967708335</v>
      </c>
      <c r="I225" s="44">
        <v>2008</v>
      </c>
      <c r="J225" s="46" t="s">
        <v>475</v>
      </c>
      <c r="K225" s="162">
        <v>646316.5</v>
      </c>
      <c r="L225" s="46" t="s">
        <v>652</v>
      </c>
      <c r="M225" s="162" t="s">
        <v>652</v>
      </c>
      <c r="N225" s="46" t="s">
        <v>652</v>
      </c>
      <c r="O225" s="162" t="s">
        <v>652</v>
      </c>
      <c r="P225" s="45" t="s">
        <v>513</v>
      </c>
      <c r="Q225" s="44">
        <v>1</v>
      </c>
      <c r="R225" s="41">
        <v>427723.14</v>
      </c>
      <c r="S225" s="146">
        <v>95</v>
      </c>
      <c r="T225" s="41">
        <v>375862</v>
      </c>
      <c r="U225" s="153">
        <f t="shared" si="26"/>
        <v>-270454.5</v>
      </c>
      <c r="V225" s="154">
        <f t="shared" si="27"/>
        <v>-0.41845519958101018</v>
      </c>
      <c r="W225" s="41">
        <v>375862</v>
      </c>
      <c r="X225" s="41">
        <v>0</v>
      </c>
      <c r="Y225" s="41">
        <f t="shared" si="23"/>
        <v>0</v>
      </c>
    </row>
    <row r="226" spans="1:25" s="45" customFormat="1" x14ac:dyDescent="0.3">
      <c r="A226" s="44" t="s">
        <v>514</v>
      </c>
      <c r="B226" s="45" t="s">
        <v>515</v>
      </c>
      <c r="C226" s="44" t="s">
        <v>1003</v>
      </c>
      <c r="D226" s="44" t="s">
        <v>4</v>
      </c>
      <c r="E226" s="44" t="s">
        <v>672</v>
      </c>
      <c r="F226" s="44" t="s">
        <v>632</v>
      </c>
      <c r="G226" s="47">
        <v>40018</v>
      </c>
      <c r="H226" s="47">
        <v>40161.638967708335</v>
      </c>
      <c r="I226" s="44">
        <v>2008</v>
      </c>
      <c r="J226" s="46" t="s">
        <v>475</v>
      </c>
      <c r="K226" s="162">
        <v>770450</v>
      </c>
      <c r="L226" s="46" t="s">
        <v>652</v>
      </c>
      <c r="M226" s="162" t="s">
        <v>652</v>
      </c>
      <c r="N226" s="46" t="s">
        <v>652</v>
      </c>
      <c r="O226" s="162" t="s">
        <v>652</v>
      </c>
      <c r="P226" s="45" t="s">
        <v>16</v>
      </c>
      <c r="Q226" s="44">
        <v>1</v>
      </c>
      <c r="R226" s="41">
        <v>577936</v>
      </c>
      <c r="S226" s="146">
        <v>95</v>
      </c>
      <c r="T226" s="41">
        <v>549039</v>
      </c>
      <c r="U226" s="153">
        <f t="shared" si="26"/>
        <v>-221411</v>
      </c>
      <c r="V226" s="154">
        <f t="shared" si="27"/>
        <v>-0.28737880459471732</v>
      </c>
      <c r="W226" s="41">
        <v>549039</v>
      </c>
      <c r="X226" s="41">
        <v>549039</v>
      </c>
      <c r="Y226" s="41">
        <f t="shared" si="23"/>
        <v>0</v>
      </c>
    </row>
    <row r="227" spans="1:25" s="45" customFormat="1" x14ac:dyDescent="0.3">
      <c r="A227" s="44" t="s">
        <v>516</v>
      </c>
      <c r="B227" s="45" t="s">
        <v>517</v>
      </c>
      <c r="C227" s="44" t="s">
        <v>1003</v>
      </c>
      <c r="D227" s="44" t="s">
        <v>192</v>
      </c>
      <c r="E227" s="44" t="s">
        <v>643</v>
      </c>
      <c r="F227" s="44">
        <v>1</v>
      </c>
      <c r="G227" s="47">
        <v>40078</v>
      </c>
      <c r="H227" s="47">
        <v>40161.638967708335</v>
      </c>
      <c r="I227" s="44">
        <v>2008</v>
      </c>
      <c r="J227" s="46" t="s">
        <v>475</v>
      </c>
      <c r="K227" s="162">
        <v>22834539.050000001</v>
      </c>
      <c r="L227" s="46" t="s">
        <v>887</v>
      </c>
      <c r="M227" s="162">
        <v>29250204</v>
      </c>
      <c r="N227" s="46" t="s">
        <v>652</v>
      </c>
      <c r="O227" s="162" t="s">
        <v>652</v>
      </c>
      <c r="P227" s="45" t="s">
        <v>518</v>
      </c>
      <c r="Q227" s="44">
        <v>1</v>
      </c>
      <c r="R227" s="41">
        <v>30529844</v>
      </c>
      <c r="S227" s="146">
        <v>95</v>
      </c>
      <c r="T227" s="41">
        <v>29250204</v>
      </c>
      <c r="U227" s="153">
        <f>T227-M227</f>
        <v>0</v>
      </c>
      <c r="V227" s="154">
        <f>T227/M227-1</f>
        <v>0</v>
      </c>
      <c r="W227" s="41">
        <v>24950690</v>
      </c>
      <c r="X227" s="41">
        <v>458920</v>
      </c>
      <c r="Y227" s="41">
        <f t="shared" si="23"/>
        <v>4299514</v>
      </c>
    </row>
    <row r="228" spans="1:25" s="45" customFormat="1" x14ac:dyDescent="0.3">
      <c r="A228" s="44" t="s">
        <v>519</v>
      </c>
      <c r="B228" s="45" t="s">
        <v>797</v>
      </c>
      <c r="C228" s="44" t="s">
        <v>1003</v>
      </c>
      <c r="D228" s="44" t="s">
        <v>4</v>
      </c>
      <c r="E228" s="44" t="s">
        <v>671</v>
      </c>
      <c r="F228" s="44" t="s">
        <v>632</v>
      </c>
      <c r="G228" s="47">
        <v>40079</v>
      </c>
      <c r="H228" s="47">
        <v>40367.329861111109</v>
      </c>
      <c r="I228" s="44">
        <v>2008</v>
      </c>
      <c r="J228" s="46" t="s">
        <v>501</v>
      </c>
      <c r="K228" s="162">
        <v>414320</v>
      </c>
      <c r="L228" s="46" t="s">
        <v>652</v>
      </c>
      <c r="M228" s="162" t="s">
        <v>652</v>
      </c>
      <c r="N228" s="46" t="s">
        <v>652</v>
      </c>
      <c r="O228" s="162" t="s">
        <v>652</v>
      </c>
      <c r="P228" s="45" t="s">
        <v>99</v>
      </c>
      <c r="Q228" s="44">
        <v>1</v>
      </c>
      <c r="R228" s="41">
        <v>426374.29</v>
      </c>
      <c r="S228" s="146">
        <v>95</v>
      </c>
      <c r="T228" s="41">
        <v>401005</v>
      </c>
      <c r="U228" s="153">
        <f t="shared" ref="U228:U240" si="28">T228-K228</f>
        <v>-13315</v>
      </c>
      <c r="V228" s="154">
        <f t="shared" ref="V228:V240" si="29">T228/K228-1</f>
        <v>-3.2136995558988191E-2</v>
      </c>
      <c r="W228" s="41">
        <v>401005</v>
      </c>
      <c r="X228" s="41">
        <v>0</v>
      </c>
      <c r="Y228" s="41">
        <f t="shared" si="23"/>
        <v>0</v>
      </c>
    </row>
    <row r="229" spans="1:25" s="45" customFormat="1" x14ac:dyDescent="0.3">
      <c r="A229" s="44" t="s">
        <v>520</v>
      </c>
      <c r="B229" s="45" t="s">
        <v>521</v>
      </c>
      <c r="C229" s="44" t="s">
        <v>1003</v>
      </c>
      <c r="D229" s="44" t="s">
        <v>192</v>
      </c>
      <c r="E229" s="44" t="s">
        <v>670</v>
      </c>
      <c r="F229" s="44" t="s">
        <v>632</v>
      </c>
      <c r="G229" s="47">
        <v>40093</v>
      </c>
      <c r="H229" s="47">
        <v>40161.638967708335</v>
      </c>
      <c r="I229" s="44">
        <v>2008</v>
      </c>
      <c r="J229" s="46" t="s">
        <v>475</v>
      </c>
      <c r="K229" s="162">
        <v>3146400</v>
      </c>
      <c r="L229" s="46" t="s">
        <v>652</v>
      </c>
      <c r="M229" s="162" t="s">
        <v>652</v>
      </c>
      <c r="N229" s="46" t="s">
        <v>652</v>
      </c>
      <c r="O229" s="162" t="s">
        <v>652</v>
      </c>
      <c r="P229" s="45" t="s">
        <v>798</v>
      </c>
      <c r="Q229" s="44">
        <v>1</v>
      </c>
      <c r="R229" s="41">
        <v>2768643.81</v>
      </c>
      <c r="S229" s="146">
        <v>80</v>
      </c>
      <c r="T229" s="41">
        <v>2241427</v>
      </c>
      <c r="U229" s="153">
        <f t="shared" si="28"/>
        <v>-904973</v>
      </c>
      <c r="V229" s="154">
        <f t="shared" si="29"/>
        <v>-0.28762172641749306</v>
      </c>
      <c r="W229" s="41">
        <v>2192340</v>
      </c>
      <c r="X229" s="41">
        <v>18918</v>
      </c>
      <c r="Y229" s="41">
        <f t="shared" si="23"/>
        <v>49087</v>
      </c>
    </row>
    <row r="230" spans="1:25" s="45" customFormat="1" x14ac:dyDescent="0.3">
      <c r="A230" s="44" t="s">
        <v>522</v>
      </c>
      <c r="B230" s="45" t="s">
        <v>523</v>
      </c>
      <c r="C230" s="44" t="s">
        <v>1003</v>
      </c>
      <c r="D230" s="44" t="s">
        <v>4</v>
      </c>
      <c r="E230" s="44" t="s">
        <v>669</v>
      </c>
      <c r="F230" s="44">
        <v>2</v>
      </c>
      <c r="G230" s="47">
        <v>40164</v>
      </c>
      <c r="H230" s="47">
        <v>40367.329861111109</v>
      </c>
      <c r="I230" s="44">
        <v>2008</v>
      </c>
      <c r="J230" s="46" t="s">
        <v>501</v>
      </c>
      <c r="K230" s="162">
        <v>187200</v>
      </c>
      <c r="L230" s="46" t="s">
        <v>652</v>
      </c>
      <c r="M230" s="162" t="s">
        <v>652</v>
      </c>
      <c r="N230" s="46" t="s">
        <v>652</v>
      </c>
      <c r="O230" s="162" t="s">
        <v>652</v>
      </c>
      <c r="P230" s="45" t="s">
        <v>354</v>
      </c>
      <c r="Q230" s="44">
        <v>1</v>
      </c>
      <c r="R230" s="41">
        <v>206395</v>
      </c>
      <c r="S230" s="146">
        <v>80</v>
      </c>
      <c r="T230" s="41">
        <v>165116</v>
      </c>
      <c r="U230" s="153">
        <f t="shared" si="28"/>
        <v>-22084</v>
      </c>
      <c r="V230" s="154">
        <f t="shared" si="29"/>
        <v>-0.11797008547008547</v>
      </c>
      <c r="W230" s="41">
        <v>165116</v>
      </c>
      <c r="X230" s="41">
        <v>0</v>
      </c>
      <c r="Y230" s="41">
        <f t="shared" si="23"/>
        <v>0</v>
      </c>
    </row>
    <row r="231" spans="1:25" s="45" customFormat="1" x14ac:dyDescent="0.3">
      <c r="A231" s="44" t="s">
        <v>524</v>
      </c>
      <c r="B231" s="45" t="s">
        <v>525</v>
      </c>
      <c r="C231" s="44" t="s">
        <v>1003</v>
      </c>
      <c r="D231" s="44" t="s">
        <v>4</v>
      </c>
      <c r="E231" s="44" t="s">
        <v>668</v>
      </c>
      <c r="F231" s="44" t="s">
        <v>632</v>
      </c>
      <c r="G231" s="47">
        <v>40170</v>
      </c>
      <c r="H231" s="47">
        <v>40367.329861111109</v>
      </c>
      <c r="I231" s="44">
        <v>2008</v>
      </c>
      <c r="J231" s="46" t="s">
        <v>501</v>
      </c>
      <c r="K231" s="162">
        <v>86902</v>
      </c>
      <c r="L231" s="46" t="s">
        <v>652</v>
      </c>
      <c r="M231" s="162" t="s">
        <v>652</v>
      </c>
      <c r="N231" s="46" t="s">
        <v>652</v>
      </c>
      <c r="O231" s="162" t="s">
        <v>652</v>
      </c>
      <c r="P231" s="45" t="s">
        <v>317</v>
      </c>
      <c r="Q231" s="44">
        <v>1</v>
      </c>
      <c r="R231" s="41">
        <v>129115.14</v>
      </c>
      <c r="S231" s="146">
        <v>55</v>
      </c>
      <c r="T231" s="41">
        <v>59367</v>
      </c>
      <c r="U231" s="153">
        <f t="shared" si="28"/>
        <v>-27535</v>
      </c>
      <c r="V231" s="154">
        <f t="shared" si="29"/>
        <v>-0.3168511656808819</v>
      </c>
      <c r="W231" s="41">
        <v>59367</v>
      </c>
      <c r="X231" s="41">
        <v>0</v>
      </c>
      <c r="Y231" s="41">
        <f t="shared" si="23"/>
        <v>0</v>
      </c>
    </row>
    <row r="232" spans="1:25" s="45" customFormat="1" x14ac:dyDescent="0.3">
      <c r="A232" s="44" t="s">
        <v>526</v>
      </c>
      <c r="B232" s="45" t="s">
        <v>527</v>
      </c>
      <c r="C232" s="44" t="s">
        <v>1003</v>
      </c>
      <c r="D232" s="44" t="s">
        <v>4</v>
      </c>
      <c r="E232" s="44" t="s">
        <v>667</v>
      </c>
      <c r="F232" s="44" t="s">
        <v>632</v>
      </c>
      <c r="G232" s="47">
        <v>40170</v>
      </c>
      <c r="H232" s="47">
        <v>40367.329861111109</v>
      </c>
      <c r="I232" s="44">
        <v>2008</v>
      </c>
      <c r="J232" s="46" t="s">
        <v>501</v>
      </c>
      <c r="K232" s="162">
        <v>440080</v>
      </c>
      <c r="L232" s="46" t="s">
        <v>652</v>
      </c>
      <c r="M232" s="162" t="s">
        <v>652</v>
      </c>
      <c r="N232" s="46" t="s">
        <v>652</v>
      </c>
      <c r="O232" s="162" t="s">
        <v>652</v>
      </c>
      <c r="P232" s="45" t="s">
        <v>294</v>
      </c>
      <c r="Q232" s="44">
        <v>1</v>
      </c>
      <c r="R232" s="41">
        <v>591114.52</v>
      </c>
      <c r="S232" s="146">
        <v>80</v>
      </c>
      <c r="T232" s="41">
        <v>472892</v>
      </c>
      <c r="U232" s="153">
        <f t="shared" si="28"/>
        <v>32812</v>
      </c>
      <c r="V232" s="154">
        <f t="shared" si="29"/>
        <v>7.455917105980725E-2</v>
      </c>
      <c r="W232" s="41">
        <v>472892</v>
      </c>
      <c r="X232" s="41">
        <v>0</v>
      </c>
      <c r="Y232" s="41">
        <f t="shared" si="23"/>
        <v>0</v>
      </c>
    </row>
    <row r="233" spans="1:25" s="45" customFormat="1" x14ac:dyDescent="0.3">
      <c r="A233" s="44" t="s">
        <v>528</v>
      </c>
      <c r="B233" s="45" t="s">
        <v>529</v>
      </c>
      <c r="C233" s="44" t="s">
        <v>1003</v>
      </c>
      <c r="D233" s="44" t="s">
        <v>4</v>
      </c>
      <c r="E233" s="44" t="s">
        <v>666</v>
      </c>
      <c r="F233" s="44" t="s">
        <v>632</v>
      </c>
      <c r="G233" s="47">
        <v>40247</v>
      </c>
      <c r="H233" s="47">
        <v>40513</v>
      </c>
      <c r="I233" s="44">
        <v>2008</v>
      </c>
      <c r="J233" s="46" t="s">
        <v>530</v>
      </c>
      <c r="K233" s="162">
        <v>1083000</v>
      </c>
      <c r="L233" s="46" t="s">
        <v>652</v>
      </c>
      <c r="M233" s="162" t="s">
        <v>652</v>
      </c>
      <c r="N233" s="46" t="s">
        <v>652</v>
      </c>
      <c r="O233" s="162" t="s">
        <v>652</v>
      </c>
      <c r="P233" s="45" t="s">
        <v>16</v>
      </c>
      <c r="Q233" s="44">
        <v>1</v>
      </c>
      <c r="R233" s="41">
        <v>1055862.9099999999</v>
      </c>
      <c r="S233" s="146">
        <v>95</v>
      </c>
      <c r="T233" s="41">
        <v>1003069.9199999999</v>
      </c>
      <c r="U233" s="153">
        <f t="shared" si="28"/>
        <v>-79930.080000000075</v>
      </c>
      <c r="V233" s="154">
        <f t="shared" si="29"/>
        <v>-7.3804321329639988E-2</v>
      </c>
      <c r="W233" s="41">
        <v>1003069.9199999999</v>
      </c>
      <c r="X233" s="41">
        <v>558032</v>
      </c>
      <c r="Y233" s="41">
        <f t="shared" si="23"/>
        <v>0</v>
      </c>
    </row>
    <row r="234" spans="1:25" s="45" customFormat="1" x14ac:dyDescent="0.3">
      <c r="A234" s="44" t="s">
        <v>531</v>
      </c>
      <c r="B234" s="45" t="s">
        <v>532</v>
      </c>
      <c r="C234" s="44" t="s">
        <v>1002</v>
      </c>
      <c r="D234" s="44" t="s">
        <v>4</v>
      </c>
      <c r="E234" s="44" t="s">
        <v>655</v>
      </c>
      <c r="F234" s="44" t="s">
        <v>652</v>
      </c>
      <c r="G234" s="47">
        <v>40261</v>
      </c>
      <c r="H234" s="47">
        <v>40513</v>
      </c>
      <c r="I234" s="44" t="s">
        <v>652</v>
      </c>
      <c r="J234" s="46" t="s">
        <v>530</v>
      </c>
      <c r="K234" s="163">
        <v>413015</v>
      </c>
      <c r="L234" s="46" t="s">
        <v>652</v>
      </c>
      <c r="M234" s="162" t="s">
        <v>652</v>
      </c>
      <c r="N234" s="46" t="s">
        <v>652</v>
      </c>
      <c r="O234" s="162" t="s">
        <v>652</v>
      </c>
      <c r="P234" s="45" t="s">
        <v>400</v>
      </c>
      <c r="Q234" s="44">
        <v>1</v>
      </c>
      <c r="R234" s="41">
        <v>458934</v>
      </c>
      <c r="S234" s="146">
        <v>79.900000000000006</v>
      </c>
      <c r="T234" s="41">
        <v>366688</v>
      </c>
      <c r="U234" s="153">
        <f t="shared" si="28"/>
        <v>-46327</v>
      </c>
      <c r="V234" s="154">
        <f t="shared" si="29"/>
        <v>-0.11216783894047433</v>
      </c>
      <c r="W234" s="41">
        <v>366688</v>
      </c>
      <c r="X234" s="41">
        <v>0</v>
      </c>
      <c r="Y234" s="41">
        <f t="shared" si="23"/>
        <v>0</v>
      </c>
    </row>
    <row r="235" spans="1:25" s="45" customFormat="1" x14ac:dyDescent="0.3">
      <c r="A235" s="44" t="s">
        <v>533</v>
      </c>
      <c r="B235" s="45" t="s">
        <v>534</v>
      </c>
      <c r="C235" s="44" t="s">
        <v>1002</v>
      </c>
      <c r="D235" s="44" t="s">
        <v>4</v>
      </c>
      <c r="E235" s="44" t="s">
        <v>655</v>
      </c>
      <c r="F235" s="44" t="s">
        <v>652</v>
      </c>
      <c r="G235" s="47">
        <v>40266</v>
      </c>
      <c r="H235" s="47">
        <v>40513</v>
      </c>
      <c r="I235" s="44" t="s">
        <v>652</v>
      </c>
      <c r="J235" s="46" t="s">
        <v>530</v>
      </c>
      <c r="K235" s="162">
        <v>797572</v>
      </c>
      <c r="L235" s="46" t="s">
        <v>652</v>
      </c>
      <c r="M235" s="162" t="s">
        <v>652</v>
      </c>
      <c r="N235" s="46" t="s">
        <v>652</v>
      </c>
      <c r="O235" s="162" t="s">
        <v>652</v>
      </c>
      <c r="P235" s="45" t="s">
        <v>124</v>
      </c>
      <c r="Q235" s="44">
        <v>1</v>
      </c>
      <c r="R235" s="41">
        <v>779142.28</v>
      </c>
      <c r="S235" s="146">
        <v>100</v>
      </c>
      <c r="T235" s="41">
        <v>779142</v>
      </c>
      <c r="U235" s="153">
        <f t="shared" si="28"/>
        <v>-18430</v>
      </c>
      <c r="V235" s="154">
        <f t="shared" si="29"/>
        <v>-2.3107631662094508E-2</v>
      </c>
      <c r="W235" s="41">
        <v>779142</v>
      </c>
      <c r="X235" s="41">
        <v>0</v>
      </c>
      <c r="Y235" s="41">
        <f t="shared" si="23"/>
        <v>0</v>
      </c>
    </row>
    <row r="236" spans="1:25" s="45" customFormat="1" x14ac:dyDescent="0.3">
      <c r="A236" s="44" t="s">
        <v>535</v>
      </c>
      <c r="B236" s="45" t="s">
        <v>619</v>
      </c>
      <c r="C236" s="44" t="s">
        <v>1003</v>
      </c>
      <c r="D236" s="44" t="s">
        <v>4</v>
      </c>
      <c r="E236" s="44" t="s">
        <v>630</v>
      </c>
      <c r="F236" s="44" t="s">
        <v>632</v>
      </c>
      <c r="G236" s="47">
        <v>40396</v>
      </c>
      <c r="H236" s="47">
        <v>40513</v>
      </c>
      <c r="I236" s="44">
        <v>2008</v>
      </c>
      <c r="J236" s="46" t="s">
        <v>530</v>
      </c>
      <c r="K236" s="162">
        <v>103975</v>
      </c>
      <c r="L236" s="46" t="s">
        <v>652</v>
      </c>
      <c r="M236" s="162" t="s">
        <v>652</v>
      </c>
      <c r="N236" s="46" t="s">
        <v>652</v>
      </c>
      <c r="O236" s="162" t="s">
        <v>652</v>
      </c>
      <c r="P236" s="45" t="s">
        <v>536</v>
      </c>
      <c r="Q236" s="44">
        <v>1</v>
      </c>
      <c r="R236" s="41">
        <v>245663</v>
      </c>
      <c r="S236" s="146">
        <v>55</v>
      </c>
      <c r="T236" s="41">
        <v>103975</v>
      </c>
      <c r="U236" s="153">
        <f t="shared" si="28"/>
        <v>0</v>
      </c>
      <c r="V236" s="154">
        <f t="shared" si="29"/>
        <v>0</v>
      </c>
      <c r="W236" s="41">
        <v>103975</v>
      </c>
      <c r="X236" s="41">
        <v>0</v>
      </c>
      <c r="Y236" s="41">
        <f t="shared" si="23"/>
        <v>0</v>
      </c>
    </row>
    <row r="237" spans="1:25" s="45" customFormat="1" x14ac:dyDescent="0.3">
      <c r="A237" s="44" t="s">
        <v>537</v>
      </c>
      <c r="B237" s="45" t="s">
        <v>538</v>
      </c>
      <c r="C237" s="44" t="s">
        <v>1003</v>
      </c>
      <c r="D237" s="44" t="s">
        <v>270</v>
      </c>
      <c r="E237" s="44" t="s">
        <v>643</v>
      </c>
      <c r="F237" s="44">
        <v>1</v>
      </c>
      <c r="G237" s="47">
        <v>40435</v>
      </c>
      <c r="H237" s="47">
        <v>40513</v>
      </c>
      <c r="I237" s="44">
        <v>2008</v>
      </c>
      <c r="J237" s="46" t="s">
        <v>530</v>
      </c>
      <c r="K237" s="162">
        <v>11249350</v>
      </c>
      <c r="L237" s="46" t="s">
        <v>652</v>
      </c>
      <c r="M237" s="162" t="s">
        <v>652</v>
      </c>
      <c r="N237" s="46" t="s">
        <v>652</v>
      </c>
      <c r="O237" s="162" t="s">
        <v>652</v>
      </c>
      <c r="P237" s="45" t="s">
        <v>518</v>
      </c>
      <c r="Q237" s="44">
        <v>1</v>
      </c>
      <c r="R237" s="41">
        <v>11837000</v>
      </c>
      <c r="S237" s="146">
        <v>95</v>
      </c>
      <c r="T237" s="41">
        <v>11249350</v>
      </c>
      <c r="U237" s="153">
        <f t="shared" si="28"/>
        <v>0</v>
      </c>
      <c r="V237" s="154">
        <f t="shared" si="29"/>
        <v>0</v>
      </c>
      <c r="W237" s="41">
        <v>8631540</v>
      </c>
      <c r="X237" s="41">
        <v>3956205</v>
      </c>
      <c r="Y237" s="41">
        <f t="shared" si="23"/>
        <v>2617810</v>
      </c>
    </row>
    <row r="238" spans="1:25" s="45" customFormat="1" x14ac:dyDescent="0.3">
      <c r="A238" s="44" t="s">
        <v>539</v>
      </c>
      <c r="B238" s="45" t="s">
        <v>540</v>
      </c>
      <c r="C238" s="44" t="s">
        <v>1003</v>
      </c>
      <c r="D238" s="44" t="s">
        <v>270</v>
      </c>
      <c r="E238" s="44" t="s">
        <v>665</v>
      </c>
      <c r="F238" s="44">
        <v>2</v>
      </c>
      <c r="G238" s="47">
        <v>40434</v>
      </c>
      <c r="H238" s="47">
        <v>40513</v>
      </c>
      <c r="I238" s="44">
        <v>2008</v>
      </c>
      <c r="J238" s="46" t="s">
        <v>530</v>
      </c>
      <c r="K238" s="162">
        <v>7314555</v>
      </c>
      <c r="L238" s="46" t="s">
        <v>652</v>
      </c>
      <c r="M238" s="162" t="s">
        <v>652</v>
      </c>
      <c r="N238" s="46" t="s">
        <v>652</v>
      </c>
      <c r="O238" s="162" t="s">
        <v>652</v>
      </c>
      <c r="P238" s="45" t="s">
        <v>541</v>
      </c>
      <c r="Q238" s="44">
        <v>1</v>
      </c>
      <c r="R238" s="41">
        <v>8932893.2899999991</v>
      </c>
      <c r="S238" s="146">
        <v>80</v>
      </c>
      <c r="T238" s="41">
        <v>7314555</v>
      </c>
      <c r="U238" s="153">
        <f t="shared" si="28"/>
        <v>0</v>
      </c>
      <c r="V238" s="154">
        <f t="shared" si="29"/>
        <v>0</v>
      </c>
      <c r="W238" s="41">
        <v>4374773</v>
      </c>
      <c r="X238" s="41">
        <v>1112155</v>
      </c>
      <c r="Y238" s="41">
        <f t="shared" si="23"/>
        <v>2939782</v>
      </c>
    </row>
    <row r="239" spans="1:25" s="45" customFormat="1" x14ac:dyDescent="0.3">
      <c r="A239" s="44" t="s">
        <v>542</v>
      </c>
      <c r="B239" s="45" t="s">
        <v>543</v>
      </c>
      <c r="C239" s="44" t="s">
        <v>1003</v>
      </c>
      <c r="D239" s="44" t="s">
        <v>4</v>
      </c>
      <c r="E239" s="44" t="s">
        <v>664</v>
      </c>
      <c r="F239" s="44">
        <v>3</v>
      </c>
      <c r="G239" s="47">
        <v>40431</v>
      </c>
      <c r="H239" s="47">
        <v>40751.629861111112</v>
      </c>
      <c r="I239" s="44">
        <v>2008</v>
      </c>
      <c r="J239" s="46" t="s">
        <v>544</v>
      </c>
      <c r="K239" s="162">
        <v>35831</v>
      </c>
      <c r="L239" s="46" t="s">
        <v>652</v>
      </c>
      <c r="M239" s="162" t="s">
        <v>652</v>
      </c>
      <c r="N239" s="46" t="s">
        <v>652</v>
      </c>
      <c r="O239" s="162" t="s">
        <v>652</v>
      </c>
      <c r="P239" s="45" t="s">
        <v>313</v>
      </c>
      <c r="Q239" s="44">
        <v>1</v>
      </c>
      <c r="R239" s="41">
        <v>58895</v>
      </c>
      <c r="S239" s="146">
        <v>65</v>
      </c>
      <c r="T239" s="41">
        <v>38282</v>
      </c>
      <c r="U239" s="153">
        <f t="shared" si="28"/>
        <v>2451</v>
      </c>
      <c r="V239" s="154">
        <f t="shared" si="29"/>
        <v>6.8404454243532031E-2</v>
      </c>
      <c r="W239" s="41">
        <v>38282</v>
      </c>
      <c r="X239" s="41">
        <v>38282</v>
      </c>
      <c r="Y239" s="41">
        <f t="shared" si="23"/>
        <v>0</v>
      </c>
    </row>
    <row r="240" spans="1:25" s="45" customFormat="1" x14ac:dyDescent="0.3">
      <c r="A240" s="44" t="s">
        <v>545</v>
      </c>
      <c r="B240" s="45" t="s">
        <v>546</v>
      </c>
      <c r="C240" s="44" t="s">
        <v>1003</v>
      </c>
      <c r="D240" s="44" t="s">
        <v>4</v>
      </c>
      <c r="E240" s="44" t="s">
        <v>663</v>
      </c>
      <c r="F240" s="44" t="s">
        <v>632</v>
      </c>
      <c r="G240" s="47">
        <v>40435</v>
      </c>
      <c r="H240" s="47">
        <v>40513</v>
      </c>
      <c r="I240" s="44">
        <v>2008</v>
      </c>
      <c r="J240" s="46" t="s">
        <v>530</v>
      </c>
      <c r="K240" s="162">
        <v>29006</v>
      </c>
      <c r="L240" s="46" t="s">
        <v>652</v>
      </c>
      <c r="M240" s="162" t="s">
        <v>652</v>
      </c>
      <c r="N240" s="46" t="s">
        <v>652</v>
      </c>
      <c r="O240" s="162" t="s">
        <v>652</v>
      </c>
      <c r="P240" s="45" t="s">
        <v>304</v>
      </c>
      <c r="Q240" s="44">
        <v>1</v>
      </c>
      <c r="R240" s="41">
        <v>43384</v>
      </c>
      <c r="S240" s="146">
        <v>65</v>
      </c>
      <c r="T240" s="41">
        <v>28200</v>
      </c>
      <c r="U240" s="153">
        <f t="shared" si="28"/>
        <v>-806</v>
      </c>
      <c r="V240" s="154">
        <f t="shared" si="29"/>
        <v>-2.7787354340481296E-2</v>
      </c>
      <c r="W240" s="41">
        <v>28200</v>
      </c>
      <c r="X240" s="41">
        <v>0</v>
      </c>
      <c r="Y240" s="41">
        <f t="shared" si="23"/>
        <v>0</v>
      </c>
    </row>
    <row r="241" spans="1:25" s="45" customFormat="1" x14ac:dyDescent="0.3">
      <c r="A241" s="44" t="s">
        <v>547</v>
      </c>
      <c r="B241" s="45" t="s">
        <v>548</v>
      </c>
      <c r="C241" s="44" t="s">
        <v>1003</v>
      </c>
      <c r="D241" s="44" t="s">
        <v>192</v>
      </c>
      <c r="E241" s="44" t="s">
        <v>662</v>
      </c>
      <c r="F241" s="44">
        <v>2</v>
      </c>
      <c r="G241" s="47">
        <v>40441</v>
      </c>
      <c r="H241" s="47">
        <v>40513</v>
      </c>
      <c r="I241" s="44">
        <v>2008</v>
      </c>
      <c r="J241" s="46" t="s">
        <v>530</v>
      </c>
      <c r="K241" s="162">
        <v>4899941</v>
      </c>
      <c r="L241" s="46" t="s">
        <v>600</v>
      </c>
      <c r="M241" s="162">
        <v>6585887</v>
      </c>
      <c r="N241" s="46" t="s">
        <v>652</v>
      </c>
      <c r="O241" s="162" t="s">
        <v>652</v>
      </c>
      <c r="P241" s="45" t="s">
        <v>549</v>
      </c>
      <c r="Q241" s="44">
        <v>1</v>
      </c>
      <c r="R241" s="41">
        <v>8327951.0499999998</v>
      </c>
      <c r="S241" s="146">
        <v>80</v>
      </c>
      <c r="T241" s="41">
        <v>6441481</v>
      </c>
      <c r="U241" s="153">
        <f>T241-M241</f>
        <v>-144406</v>
      </c>
      <c r="V241" s="154">
        <f>T241/M241-1</f>
        <v>-2.192658331368269E-2</v>
      </c>
      <c r="W241" s="41">
        <v>6427272</v>
      </c>
      <c r="X241" s="41">
        <v>85584</v>
      </c>
      <c r="Y241" s="41">
        <f t="shared" si="23"/>
        <v>14209</v>
      </c>
    </row>
    <row r="242" spans="1:25" s="45" customFormat="1" x14ac:dyDescent="0.3">
      <c r="A242" s="44" t="s">
        <v>550</v>
      </c>
      <c r="B242" s="45" t="s">
        <v>551</v>
      </c>
      <c r="C242" s="44" t="s">
        <v>1003</v>
      </c>
      <c r="D242" s="44" t="s">
        <v>192</v>
      </c>
      <c r="E242" s="44" t="s">
        <v>661</v>
      </c>
      <c r="F242" s="44">
        <v>2</v>
      </c>
      <c r="G242" s="47">
        <v>40444</v>
      </c>
      <c r="H242" s="47">
        <v>40513</v>
      </c>
      <c r="I242" s="44">
        <v>2008</v>
      </c>
      <c r="J242" s="46" t="s">
        <v>530</v>
      </c>
      <c r="K242" s="162">
        <v>3187636</v>
      </c>
      <c r="L242" s="46" t="s">
        <v>994</v>
      </c>
      <c r="M242" s="162">
        <v>3822519</v>
      </c>
      <c r="N242" s="46" t="s">
        <v>652</v>
      </c>
      <c r="O242" s="162" t="s">
        <v>652</v>
      </c>
      <c r="P242" s="45" t="s">
        <v>552</v>
      </c>
      <c r="Q242" s="44">
        <v>1</v>
      </c>
      <c r="R242" s="41">
        <v>4540047</v>
      </c>
      <c r="S242" s="146">
        <v>80</v>
      </c>
      <c r="T242" s="41">
        <v>3822519</v>
      </c>
      <c r="U242" s="153">
        <f>T242-M242</f>
        <v>0</v>
      </c>
      <c r="V242" s="154">
        <f>T242/M242-1</f>
        <v>0</v>
      </c>
      <c r="W242" s="41">
        <v>3347319</v>
      </c>
      <c r="X242" s="41">
        <v>319065</v>
      </c>
      <c r="Y242" s="41">
        <f t="shared" si="23"/>
        <v>475200</v>
      </c>
    </row>
    <row r="243" spans="1:25" s="45" customFormat="1" x14ac:dyDescent="0.3">
      <c r="A243" s="44" t="s">
        <v>553</v>
      </c>
      <c r="B243" s="45" t="s">
        <v>554</v>
      </c>
      <c r="C243" s="44" t="s">
        <v>1003</v>
      </c>
      <c r="D243" s="44" t="s">
        <v>4</v>
      </c>
      <c r="E243" s="44" t="s">
        <v>660</v>
      </c>
      <c r="F243" s="44" t="s">
        <v>632</v>
      </c>
      <c r="G243" s="47">
        <v>40506</v>
      </c>
      <c r="H243" s="47">
        <v>40751.629861111112</v>
      </c>
      <c r="I243" s="44">
        <v>2008</v>
      </c>
      <c r="J243" s="46" t="s">
        <v>544</v>
      </c>
      <c r="K243" s="162">
        <v>256608</v>
      </c>
      <c r="L243" s="46" t="s">
        <v>652</v>
      </c>
      <c r="M243" s="162" t="s">
        <v>652</v>
      </c>
      <c r="N243" s="46" t="s">
        <v>652</v>
      </c>
      <c r="O243" s="162" t="s">
        <v>652</v>
      </c>
      <c r="P243" s="45" t="s">
        <v>942</v>
      </c>
      <c r="Q243" s="44">
        <v>1</v>
      </c>
      <c r="R243" s="41">
        <v>219796.92</v>
      </c>
      <c r="S243" s="146">
        <v>80</v>
      </c>
      <c r="T243" s="41">
        <v>170914</v>
      </c>
      <c r="U243" s="153">
        <f>T243-K243</f>
        <v>-85694</v>
      </c>
      <c r="V243" s="154">
        <f>T243/K243-1</f>
        <v>-0.33394905848609557</v>
      </c>
      <c r="W243" s="41">
        <v>170914</v>
      </c>
      <c r="X243" s="41">
        <v>0</v>
      </c>
      <c r="Y243" s="41">
        <f t="shared" si="23"/>
        <v>0</v>
      </c>
    </row>
    <row r="244" spans="1:25" s="45" customFormat="1" x14ac:dyDescent="0.3">
      <c r="A244" s="44" t="s">
        <v>555</v>
      </c>
      <c r="B244" s="45" t="s">
        <v>944</v>
      </c>
      <c r="C244" s="44" t="s">
        <v>1003</v>
      </c>
      <c r="D244" s="44" t="s">
        <v>4</v>
      </c>
      <c r="E244" s="44" t="s">
        <v>659</v>
      </c>
      <c r="F244" s="44">
        <v>2</v>
      </c>
      <c r="G244" s="47">
        <v>40535</v>
      </c>
      <c r="H244" s="47">
        <v>40751.629861111112</v>
      </c>
      <c r="I244" s="44">
        <v>2008</v>
      </c>
      <c r="J244" s="46" t="s">
        <v>544</v>
      </c>
      <c r="K244" s="162">
        <v>341824</v>
      </c>
      <c r="L244" s="46" t="s">
        <v>652</v>
      </c>
      <c r="M244" s="162" t="s">
        <v>652</v>
      </c>
      <c r="N244" s="46" t="s">
        <v>652</v>
      </c>
      <c r="O244" s="162" t="s">
        <v>652</v>
      </c>
      <c r="P244" s="45" t="s">
        <v>123</v>
      </c>
      <c r="Q244" s="44">
        <v>1</v>
      </c>
      <c r="R244" s="41">
        <v>1146092.2</v>
      </c>
      <c r="S244" s="146">
        <v>75.5</v>
      </c>
      <c r="T244" s="41">
        <v>391115</v>
      </c>
      <c r="U244" s="153">
        <f>T244-K244</f>
        <v>49291</v>
      </c>
      <c r="V244" s="154">
        <f>T244/K244-1</f>
        <v>0.14419993914997198</v>
      </c>
      <c r="W244" s="41">
        <v>391115</v>
      </c>
      <c r="X244" s="41">
        <v>75361</v>
      </c>
      <c r="Y244" s="41">
        <f t="shared" si="23"/>
        <v>0</v>
      </c>
    </row>
    <row r="245" spans="1:25" s="45" customFormat="1" x14ac:dyDescent="0.3">
      <c r="A245" s="44" t="s">
        <v>556</v>
      </c>
      <c r="B245" s="45" t="s">
        <v>276</v>
      </c>
      <c r="C245" s="44" t="s">
        <v>1003</v>
      </c>
      <c r="D245" s="44" t="s">
        <v>192</v>
      </c>
      <c r="E245" s="44" t="s">
        <v>658</v>
      </c>
      <c r="F245" s="44">
        <v>1</v>
      </c>
      <c r="G245" s="47">
        <v>40641</v>
      </c>
      <c r="H245" s="47">
        <v>40751.629861111112</v>
      </c>
      <c r="I245" s="44">
        <v>2008</v>
      </c>
      <c r="J245" s="46" t="s">
        <v>544</v>
      </c>
      <c r="K245" s="162">
        <v>16826266</v>
      </c>
      <c r="L245" s="46" t="s">
        <v>804</v>
      </c>
      <c r="M245" s="162">
        <v>19094297</v>
      </c>
      <c r="N245" s="46" t="s">
        <v>652</v>
      </c>
      <c r="O245" s="162" t="s">
        <v>652</v>
      </c>
      <c r="P245" s="45" t="s">
        <v>557</v>
      </c>
      <c r="Q245" s="44">
        <v>1</v>
      </c>
      <c r="R245" s="41">
        <v>17901597.18</v>
      </c>
      <c r="S245" s="146">
        <v>95</v>
      </c>
      <c r="T245" s="41">
        <v>19094297</v>
      </c>
      <c r="U245" s="153">
        <f>T245-M245</f>
        <v>0</v>
      </c>
      <c r="V245" s="154">
        <f>T245/M245-1</f>
        <v>0</v>
      </c>
      <c r="W245" s="41">
        <v>19023998</v>
      </c>
      <c r="X245" s="41">
        <v>31285</v>
      </c>
      <c r="Y245" s="41">
        <f t="shared" si="23"/>
        <v>70299</v>
      </c>
    </row>
    <row r="246" spans="1:25" s="45" customFormat="1" x14ac:dyDescent="0.3">
      <c r="A246" s="44" t="s">
        <v>558</v>
      </c>
      <c r="B246" s="45" t="s">
        <v>559</v>
      </c>
      <c r="C246" s="44" t="s">
        <v>1003</v>
      </c>
      <c r="D246" s="44" t="s">
        <v>4</v>
      </c>
      <c r="E246" s="44" t="s">
        <v>657</v>
      </c>
      <c r="F246" s="44" t="s">
        <v>694</v>
      </c>
      <c r="G246" s="47">
        <v>40644</v>
      </c>
      <c r="H246" s="47">
        <v>40751</v>
      </c>
      <c r="I246" s="44">
        <v>2008</v>
      </c>
      <c r="J246" s="46" t="s">
        <v>544</v>
      </c>
      <c r="K246" s="162">
        <v>254050</v>
      </c>
      <c r="L246" s="46" t="s">
        <v>652</v>
      </c>
      <c r="M246" s="162" t="s">
        <v>652</v>
      </c>
      <c r="N246" s="46" t="s">
        <v>652</v>
      </c>
      <c r="O246" s="162" t="s">
        <v>652</v>
      </c>
      <c r="P246" s="45" t="s">
        <v>560</v>
      </c>
      <c r="Q246" s="44">
        <v>1</v>
      </c>
      <c r="R246" s="41">
        <v>314872.09999999998</v>
      </c>
      <c r="S246" s="146">
        <v>65</v>
      </c>
      <c r="T246" s="41">
        <v>229878</v>
      </c>
      <c r="U246" s="153">
        <f t="shared" ref="U246:U277" si="30">T246-K246</f>
        <v>-24172</v>
      </c>
      <c r="V246" s="154">
        <f t="shared" ref="V246:V277" si="31">T246/K246-1</f>
        <v>-9.5146624680181091E-2</v>
      </c>
      <c r="W246" s="41">
        <v>229878</v>
      </c>
      <c r="X246" s="41">
        <v>0</v>
      </c>
      <c r="Y246" s="41">
        <f t="shared" si="23"/>
        <v>0</v>
      </c>
    </row>
    <row r="247" spans="1:25" s="45" customFormat="1" x14ac:dyDescent="0.3">
      <c r="A247" s="44" t="s">
        <v>561</v>
      </c>
      <c r="B247" s="45" t="s">
        <v>562</v>
      </c>
      <c r="C247" s="44" t="s">
        <v>1003</v>
      </c>
      <c r="D247" s="44" t="s">
        <v>4</v>
      </c>
      <c r="E247" s="44" t="s">
        <v>643</v>
      </c>
      <c r="F247" s="44">
        <v>1</v>
      </c>
      <c r="G247" s="47">
        <v>40786</v>
      </c>
      <c r="H247" s="47">
        <v>40893.286111111112</v>
      </c>
      <c r="I247" s="44">
        <v>2008</v>
      </c>
      <c r="J247" s="46" t="s">
        <v>479</v>
      </c>
      <c r="K247" s="162">
        <v>15861294</v>
      </c>
      <c r="L247" s="46" t="s">
        <v>652</v>
      </c>
      <c r="M247" s="162" t="s">
        <v>652</v>
      </c>
      <c r="N247" s="46" t="s">
        <v>652</v>
      </c>
      <c r="O247" s="162" t="s">
        <v>652</v>
      </c>
      <c r="P247" s="45" t="s">
        <v>518</v>
      </c>
      <c r="Q247" s="44">
        <v>1</v>
      </c>
      <c r="R247" s="41">
        <v>16952412.370000001</v>
      </c>
      <c r="S247" s="146">
        <v>95</v>
      </c>
      <c r="T247" s="41">
        <v>16764923</v>
      </c>
      <c r="U247" s="153">
        <f t="shared" si="30"/>
        <v>903629</v>
      </c>
      <c r="V247" s="154">
        <f t="shared" si="31"/>
        <v>5.6970698607566428E-2</v>
      </c>
      <c r="W247" s="41">
        <v>16764923</v>
      </c>
      <c r="X247" s="41">
        <v>0</v>
      </c>
      <c r="Y247" s="41">
        <f t="shared" si="23"/>
        <v>0</v>
      </c>
    </row>
    <row r="248" spans="1:25" s="45" customFormat="1" x14ac:dyDescent="0.3">
      <c r="A248" s="44" t="s">
        <v>563</v>
      </c>
      <c r="B248" s="45" t="s">
        <v>799</v>
      </c>
      <c r="C248" s="44" t="s">
        <v>1003</v>
      </c>
      <c r="D248" s="44" t="s">
        <v>4</v>
      </c>
      <c r="E248" s="44" t="s">
        <v>656</v>
      </c>
      <c r="F248" s="44">
        <v>1</v>
      </c>
      <c r="G248" s="47">
        <v>40802</v>
      </c>
      <c r="H248" s="47">
        <v>41095.488914560185</v>
      </c>
      <c r="I248" s="44">
        <v>2008</v>
      </c>
      <c r="J248" s="46" t="s">
        <v>564</v>
      </c>
      <c r="K248" s="162">
        <v>626856</v>
      </c>
      <c r="L248" s="46" t="s">
        <v>652</v>
      </c>
      <c r="M248" s="162" t="s">
        <v>652</v>
      </c>
      <c r="N248" s="46" t="s">
        <v>652</v>
      </c>
      <c r="O248" s="162" t="s">
        <v>652</v>
      </c>
      <c r="P248" s="45" t="s">
        <v>204</v>
      </c>
      <c r="Q248" s="44">
        <v>1</v>
      </c>
      <c r="R248" s="41">
        <v>209298.18</v>
      </c>
      <c r="S248" s="146">
        <v>95</v>
      </c>
      <c r="T248" s="41">
        <v>198038</v>
      </c>
      <c r="U248" s="153">
        <f t="shared" si="30"/>
        <v>-428818</v>
      </c>
      <c r="V248" s="154">
        <f t="shared" si="31"/>
        <v>-0.68407736386028051</v>
      </c>
      <c r="W248" s="41">
        <v>198038</v>
      </c>
      <c r="X248" s="41">
        <v>0</v>
      </c>
      <c r="Y248" s="41">
        <f t="shared" si="23"/>
        <v>0</v>
      </c>
    </row>
    <row r="249" spans="1:25" s="45" customFormat="1" x14ac:dyDescent="0.3">
      <c r="A249" s="44" t="s">
        <v>565</v>
      </c>
      <c r="B249" s="45" t="s">
        <v>566</v>
      </c>
      <c r="C249" s="44" t="s">
        <v>1002</v>
      </c>
      <c r="D249" s="44" t="s">
        <v>4</v>
      </c>
      <c r="E249" s="44" t="s">
        <v>655</v>
      </c>
      <c r="F249" s="44" t="s">
        <v>652</v>
      </c>
      <c r="G249" s="47">
        <v>40802</v>
      </c>
      <c r="H249" s="47">
        <v>40893.286111111112</v>
      </c>
      <c r="I249" s="44" t="s">
        <v>652</v>
      </c>
      <c r="J249" s="46" t="s">
        <v>479</v>
      </c>
      <c r="K249" s="163">
        <v>299133</v>
      </c>
      <c r="L249" s="46" t="s">
        <v>652</v>
      </c>
      <c r="M249" s="162" t="s">
        <v>652</v>
      </c>
      <c r="N249" s="46" t="s">
        <v>652</v>
      </c>
      <c r="O249" s="162" t="s">
        <v>652</v>
      </c>
      <c r="P249" s="45" t="s">
        <v>567</v>
      </c>
      <c r="Q249" s="44">
        <v>1</v>
      </c>
      <c r="R249" s="41">
        <v>457964.05</v>
      </c>
      <c r="S249" s="146">
        <v>65</v>
      </c>
      <c r="T249" s="41">
        <v>297677</v>
      </c>
      <c r="U249" s="153">
        <f t="shared" si="30"/>
        <v>-1456</v>
      </c>
      <c r="V249" s="154">
        <f t="shared" si="31"/>
        <v>-4.8674001196792327E-3</v>
      </c>
      <c r="W249" s="41">
        <v>297677</v>
      </c>
      <c r="X249" s="41">
        <v>0</v>
      </c>
      <c r="Y249" s="41">
        <f t="shared" si="23"/>
        <v>0</v>
      </c>
    </row>
    <row r="250" spans="1:25" s="45" customFormat="1" x14ac:dyDescent="0.3">
      <c r="A250" s="44" t="s">
        <v>568</v>
      </c>
      <c r="B250" s="45" t="s">
        <v>569</v>
      </c>
      <c r="C250" s="44" t="s">
        <v>1002</v>
      </c>
      <c r="D250" s="44" t="s">
        <v>4</v>
      </c>
      <c r="E250" s="44" t="s">
        <v>655</v>
      </c>
      <c r="F250" s="44" t="s">
        <v>652</v>
      </c>
      <c r="G250" s="47">
        <v>40802</v>
      </c>
      <c r="H250" s="47">
        <v>40893.286111111112</v>
      </c>
      <c r="I250" s="44" t="s">
        <v>652</v>
      </c>
      <c r="J250" s="46" t="s">
        <v>479</v>
      </c>
      <c r="K250" s="163">
        <v>250954</v>
      </c>
      <c r="L250" s="46" t="s">
        <v>652</v>
      </c>
      <c r="M250" s="162" t="s">
        <v>652</v>
      </c>
      <c r="N250" s="46" t="s">
        <v>652</v>
      </c>
      <c r="O250" s="162" t="s">
        <v>652</v>
      </c>
      <c r="P250" s="45" t="s">
        <v>112</v>
      </c>
      <c r="Q250" s="44">
        <v>1</v>
      </c>
      <c r="R250" s="41">
        <v>480754</v>
      </c>
      <c r="S250" s="146">
        <v>52.2</v>
      </c>
      <c r="T250" s="41">
        <v>250954</v>
      </c>
      <c r="U250" s="153">
        <f t="shared" si="30"/>
        <v>0</v>
      </c>
      <c r="V250" s="154">
        <f t="shared" si="31"/>
        <v>0</v>
      </c>
      <c r="W250" s="41">
        <v>250954</v>
      </c>
      <c r="X250" s="41">
        <v>0</v>
      </c>
      <c r="Y250" s="41">
        <f t="shared" si="23"/>
        <v>0</v>
      </c>
    </row>
    <row r="251" spans="1:25" s="45" customFormat="1" x14ac:dyDescent="0.3">
      <c r="A251" s="44" t="s">
        <v>570</v>
      </c>
      <c r="B251" s="45" t="s">
        <v>571</v>
      </c>
      <c r="C251" s="44" t="s">
        <v>1003</v>
      </c>
      <c r="D251" s="44" t="s">
        <v>4</v>
      </c>
      <c r="E251" s="44" t="s">
        <v>654</v>
      </c>
      <c r="F251" s="44">
        <v>2</v>
      </c>
      <c r="G251" s="47">
        <v>40854</v>
      </c>
      <c r="H251" s="47">
        <v>41095.488914560185</v>
      </c>
      <c r="I251" s="44">
        <v>2008</v>
      </c>
      <c r="J251" s="46" t="s">
        <v>564</v>
      </c>
      <c r="K251" s="162">
        <v>72640</v>
      </c>
      <c r="L251" s="46" t="s">
        <v>652</v>
      </c>
      <c r="M251" s="162" t="s">
        <v>652</v>
      </c>
      <c r="N251" s="46" t="s">
        <v>652</v>
      </c>
      <c r="O251" s="162" t="s">
        <v>652</v>
      </c>
      <c r="P251" s="45" t="s">
        <v>405</v>
      </c>
      <c r="Q251" s="44">
        <v>1</v>
      </c>
      <c r="R251" s="41">
        <v>55828.21</v>
      </c>
      <c r="S251" s="146">
        <v>80</v>
      </c>
      <c r="T251" s="41">
        <v>44663</v>
      </c>
      <c r="U251" s="153">
        <f t="shared" si="30"/>
        <v>-27977</v>
      </c>
      <c r="V251" s="154">
        <f t="shared" si="31"/>
        <v>-0.38514592511013213</v>
      </c>
      <c r="W251" s="41">
        <v>44663</v>
      </c>
      <c r="X251" s="41">
        <v>13332</v>
      </c>
      <c r="Y251" s="41">
        <f t="shared" si="23"/>
        <v>0</v>
      </c>
    </row>
    <row r="252" spans="1:25" s="45" customFormat="1" x14ac:dyDescent="0.3">
      <c r="A252" s="44" t="s">
        <v>572</v>
      </c>
      <c r="B252" s="45" t="s">
        <v>573</v>
      </c>
      <c r="C252" s="44" t="s">
        <v>1003</v>
      </c>
      <c r="D252" s="44" t="s">
        <v>136</v>
      </c>
      <c r="E252" s="44" t="s">
        <v>653</v>
      </c>
      <c r="F252" s="44" t="s">
        <v>632</v>
      </c>
      <c r="G252" s="47">
        <v>40843</v>
      </c>
      <c r="H252" s="47">
        <v>41095.488914560185</v>
      </c>
      <c r="I252" s="44">
        <v>2008</v>
      </c>
      <c r="J252" s="46" t="s">
        <v>564</v>
      </c>
      <c r="K252" s="162">
        <v>712500</v>
      </c>
      <c r="L252" s="46" t="s">
        <v>652</v>
      </c>
      <c r="M252" s="162" t="s">
        <v>652</v>
      </c>
      <c r="N252" s="46" t="s">
        <v>652</v>
      </c>
      <c r="O252" s="162" t="s">
        <v>652</v>
      </c>
      <c r="P252" s="45" t="s">
        <v>268</v>
      </c>
      <c r="Q252" s="44">
        <v>1</v>
      </c>
      <c r="R252" s="41">
        <v>750000</v>
      </c>
      <c r="S252" s="146">
        <v>95</v>
      </c>
      <c r="T252" s="41">
        <v>712500</v>
      </c>
      <c r="U252" s="153">
        <f t="shared" si="30"/>
        <v>0</v>
      </c>
      <c r="V252" s="154">
        <f t="shared" si="31"/>
        <v>0</v>
      </c>
      <c r="W252" s="41">
        <v>440019</v>
      </c>
      <c r="X252" s="41">
        <v>0</v>
      </c>
      <c r="Y252" s="41">
        <f t="shared" si="23"/>
        <v>272481</v>
      </c>
    </row>
    <row r="253" spans="1:25" s="45" customFormat="1" x14ac:dyDescent="0.3">
      <c r="A253" s="44" t="s">
        <v>574</v>
      </c>
      <c r="B253" s="45" t="s">
        <v>407</v>
      </c>
      <c r="C253" s="44" t="s">
        <v>1003</v>
      </c>
      <c r="D253" s="44" t="s">
        <v>270</v>
      </c>
      <c r="E253" s="44" t="s">
        <v>651</v>
      </c>
      <c r="F253" s="44" t="s">
        <v>632</v>
      </c>
      <c r="G253" s="47">
        <v>40897</v>
      </c>
      <c r="H253" s="47">
        <v>41095.488914560185</v>
      </c>
      <c r="I253" s="44">
        <v>2008</v>
      </c>
      <c r="J253" s="46" t="s">
        <v>564</v>
      </c>
      <c r="K253" s="162">
        <v>461751</v>
      </c>
      <c r="L253" s="46" t="s">
        <v>652</v>
      </c>
      <c r="M253" s="162" t="s">
        <v>652</v>
      </c>
      <c r="N253" s="46" t="s">
        <v>652</v>
      </c>
      <c r="O253" s="162" t="s">
        <v>652</v>
      </c>
      <c r="P253" s="45" t="s">
        <v>143</v>
      </c>
      <c r="Q253" s="44">
        <v>1</v>
      </c>
      <c r="R253" s="41">
        <v>771514</v>
      </c>
      <c r="S253" s="146">
        <v>95</v>
      </c>
      <c r="T253" s="41">
        <v>461751</v>
      </c>
      <c r="U253" s="153">
        <f t="shared" si="30"/>
        <v>0</v>
      </c>
      <c r="V253" s="154">
        <f t="shared" si="31"/>
        <v>0</v>
      </c>
      <c r="W253" s="41">
        <v>189546</v>
      </c>
      <c r="X253" s="41">
        <v>189546</v>
      </c>
      <c r="Y253" s="41">
        <f t="shared" si="23"/>
        <v>272205</v>
      </c>
    </row>
    <row r="254" spans="1:25" s="45" customFormat="1" x14ac:dyDescent="0.3">
      <c r="A254" s="44" t="s">
        <v>575</v>
      </c>
      <c r="B254" s="45" t="s">
        <v>502</v>
      </c>
      <c r="C254" s="44" t="s">
        <v>1003</v>
      </c>
      <c r="D254" s="44" t="s">
        <v>192</v>
      </c>
      <c r="E254" s="44" t="s">
        <v>650</v>
      </c>
      <c r="F254" s="44" t="s">
        <v>632</v>
      </c>
      <c r="G254" s="47">
        <v>41005</v>
      </c>
      <c r="H254" s="47">
        <v>41095.488914560185</v>
      </c>
      <c r="I254" s="44">
        <v>2008</v>
      </c>
      <c r="J254" s="46" t="s">
        <v>564</v>
      </c>
      <c r="K254" s="162">
        <v>2609110</v>
      </c>
      <c r="L254" s="46" t="s">
        <v>652</v>
      </c>
      <c r="M254" s="162" t="s">
        <v>652</v>
      </c>
      <c r="N254" s="46" t="s">
        <v>652</v>
      </c>
      <c r="O254" s="162" t="s">
        <v>652</v>
      </c>
      <c r="P254" s="45" t="s">
        <v>503</v>
      </c>
      <c r="Q254" s="44">
        <v>1</v>
      </c>
      <c r="R254" s="41">
        <v>2677313.86</v>
      </c>
      <c r="S254" s="146">
        <v>65</v>
      </c>
      <c r="T254" s="41">
        <v>1740254</v>
      </c>
      <c r="U254" s="153">
        <f t="shared" si="30"/>
        <v>-868856</v>
      </c>
      <c r="V254" s="154">
        <f t="shared" si="31"/>
        <v>-0.33300857380486071</v>
      </c>
      <c r="W254" s="41">
        <v>1643000</v>
      </c>
      <c r="X254" s="41">
        <v>214523</v>
      </c>
      <c r="Y254" s="41">
        <f t="shared" si="23"/>
        <v>97254</v>
      </c>
    </row>
    <row r="255" spans="1:25" s="45" customFormat="1" x14ac:dyDescent="0.3">
      <c r="A255" s="44" t="s">
        <v>576</v>
      </c>
      <c r="B255" s="45" t="s">
        <v>577</v>
      </c>
      <c r="C255" s="44" t="s">
        <v>1003</v>
      </c>
      <c r="D255" s="44" t="s">
        <v>270</v>
      </c>
      <c r="E255" s="44" t="s">
        <v>649</v>
      </c>
      <c r="F255" s="44">
        <v>1</v>
      </c>
      <c r="G255" s="47">
        <v>41016</v>
      </c>
      <c r="H255" s="47">
        <v>41260</v>
      </c>
      <c r="I255" s="44">
        <v>2008</v>
      </c>
      <c r="J255" s="46" t="s">
        <v>578</v>
      </c>
      <c r="K255" s="162">
        <v>25693900</v>
      </c>
      <c r="L255" s="46" t="s">
        <v>652</v>
      </c>
      <c r="M255" s="162" t="s">
        <v>652</v>
      </c>
      <c r="N255" s="46" t="s">
        <v>652</v>
      </c>
      <c r="O255" s="162" t="s">
        <v>652</v>
      </c>
      <c r="P255" s="45" t="s">
        <v>579</v>
      </c>
      <c r="Q255" s="44">
        <v>1</v>
      </c>
      <c r="R255" s="41">
        <v>25490000</v>
      </c>
      <c r="S255" s="146">
        <v>95</v>
      </c>
      <c r="T255" s="41">
        <v>25693900</v>
      </c>
      <c r="U255" s="153">
        <f t="shared" si="30"/>
        <v>0</v>
      </c>
      <c r="V255" s="154">
        <f t="shared" si="31"/>
        <v>0</v>
      </c>
      <c r="W255" s="41">
        <v>17987263</v>
      </c>
      <c r="X255" s="41">
        <v>17773447</v>
      </c>
      <c r="Y255" s="41">
        <f t="shared" si="23"/>
        <v>7706637</v>
      </c>
    </row>
    <row r="256" spans="1:25" s="45" customFormat="1" x14ac:dyDescent="0.3">
      <c r="A256" s="44" t="s">
        <v>580</v>
      </c>
      <c r="B256" s="45" t="s">
        <v>436</v>
      </c>
      <c r="C256" s="44" t="s">
        <v>1003</v>
      </c>
      <c r="D256" s="44" t="s">
        <v>4</v>
      </c>
      <c r="E256" s="44" t="s">
        <v>648</v>
      </c>
      <c r="F256" s="44" t="s">
        <v>632</v>
      </c>
      <c r="G256" s="47">
        <v>41115</v>
      </c>
      <c r="H256" s="47">
        <v>41260</v>
      </c>
      <c r="I256" s="44">
        <v>2008</v>
      </c>
      <c r="J256" s="46" t="s">
        <v>578</v>
      </c>
      <c r="K256" s="162">
        <v>268065</v>
      </c>
      <c r="L256" s="46" t="s">
        <v>652</v>
      </c>
      <c r="M256" s="162" t="s">
        <v>652</v>
      </c>
      <c r="N256" s="46" t="s">
        <v>652</v>
      </c>
      <c r="O256" s="162" t="s">
        <v>652</v>
      </c>
      <c r="P256" s="45" t="s">
        <v>220</v>
      </c>
      <c r="Q256" s="44">
        <v>1</v>
      </c>
      <c r="R256" s="41">
        <v>275101</v>
      </c>
      <c r="S256" s="146">
        <v>69</v>
      </c>
      <c r="T256" s="41">
        <v>189820</v>
      </c>
      <c r="U256" s="153">
        <f t="shared" si="30"/>
        <v>-78245</v>
      </c>
      <c r="V256" s="154">
        <f t="shared" si="31"/>
        <v>-0.29188816145337881</v>
      </c>
      <c r="W256" s="41">
        <v>189820</v>
      </c>
      <c r="X256" s="41">
        <v>95792</v>
      </c>
      <c r="Y256" s="41">
        <f t="shared" si="23"/>
        <v>0</v>
      </c>
    </row>
    <row r="257" spans="1:25" s="45" customFormat="1" x14ac:dyDescent="0.3">
      <c r="A257" s="44" t="s">
        <v>581</v>
      </c>
      <c r="B257" s="45" t="s">
        <v>582</v>
      </c>
      <c r="C257" s="44" t="s">
        <v>1003</v>
      </c>
      <c r="D257" s="44" t="s">
        <v>270</v>
      </c>
      <c r="E257" s="44" t="s">
        <v>647</v>
      </c>
      <c r="F257" s="44" t="s">
        <v>632</v>
      </c>
      <c r="G257" s="47">
        <v>41156</v>
      </c>
      <c r="H257" s="47">
        <v>41260</v>
      </c>
      <c r="I257" s="44">
        <v>2008</v>
      </c>
      <c r="J257" s="46" t="s">
        <v>578</v>
      </c>
      <c r="K257" s="162">
        <v>1605500</v>
      </c>
      <c r="L257" s="46" t="s">
        <v>652</v>
      </c>
      <c r="M257" s="162" t="s">
        <v>652</v>
      </c>
      <c r="N257" s="46" t="s">
        <v>652</v>
      </c>
      <c r="O257" s="162" t="s">
        <v>652</v>
      </c>
      <c r="P257" s="45" t="s">
        <v>16</v>
      </c>
      <c r="Q257" s="44">
        <v>1</v>
      </c>
      <c r="R257" s="41">
        <v>1690000</v>
      </c>
      <c r="S257" s="146">
        <v>95</v>
      </c>
      <c r="T257" s="41">
        <v>1605500</v>
      </c>
      <c r="U257" s="153">
        <f t="shared" si="30"/>
        <v>0</v>
      </c>
      <c r="V257" s="154">
        <f t="shared" si="31"/>
        <v>0</v>
      </c>
      <c r="W257" s="41">
        <v>0</v>
      </c>
      <c r="X257" s="41">
        <v>0</v>
      </c>
      <c r="Y257" s="41">
        <f t="shared" si="23"/>
        <v>1605500</v>
      </c>
    </row>
    <row r="258" spans="1:25" s="45" customFormat="1" x14ac:dyDescent="0.3">
      <c r="A258" s="44" t="s">
        <v>583</v>
      </c>
      <c r="B258" s="45" t="s">
        <v>584</v>
      </c>
      <c r="C258" s="44" t="s">
        <v>1003</v>
      </c>
      <c r="D258" s="44" t="s">
        <v>192</v>
      </c>
      <c r="E258" s="44" t="s">
        <v>646</v>
      </c>
      <c r="F258" s="44">
        <v>3</v>
      </c>
      <c r="G258" s="47">
        <v>41176</v>
      </c>
      <c r="H258" s="47">
        <v>41260</v>
      </c>
      <c r="I258" s="44">
        <v>2008</v>
      </c>
      <c r="J258" s="46" t="s">
        <v>578</v>
      </c>
      <c r="K258" s="162">
        <v>405107</v>
      </c>
      <c r="L258" s="46" t="s">
        <v>652</v>
      </c>
      <c r="M258" s="162" t="s">
        <v>652</v>
      </c>
      <c r="N258" s="46" t="s">
        <v>652</v>
      </c>
      <c r="O258" s="162" t="s">
        <v>652</v>
      </c>
      <c r="P258" s="45" t="s">
        <v>463</v>
      </c>
      <c r="Q258" s="44">
        <v>1</v>
      </c>
      <c r="R258" s="41">
        <v>901965</v>
      </c>
      <c r="S258" s="146">
        <v>58.5</v>
      </c>
      <c r="T258" s="41">
        <v>405107</v>
      </c>
      <c r="U258" s="153">
        <f t="shared" si="30"/>
        <v>0</v>
      </c>
      <c r="V258" s="154">
        <f t="shared" si="31"/>
        <v>0</v>
      </c>
      <c r="W258" s="41">
        <v>293651</v>
      </c>
      <c r="X258" s="41">
        <v>45684</v>
      </c>
      <c r="Y258" s="41">
        <f t="shared" ref="Y258:Y321" si="32">T258-W258</f>
        <v>111456</v>
      </c>
    </row>
    <row r="259" spans="1:25" s="45" customFormat="1" x14ac:dyDescent="0.3">
      <c r="A259" s="44" t="s">
        <v>585</v>
      </c>
      <c r="B259" s="45" t="s">
        <v>586</v>
      </c>
      <c r="C259" s="44" t="s">
        <v>1003</v>
      </c>
      <c r="D259" s="44" t="s">
        <v>4</v>
      </c>
      <c r="E259" s="44" t="s">
        <v>645</v>
      </c>
      <c r="F259" s="44" t="s">
        <v>632</v>
      </c>
      <c r="G259" s="47">
        <v>41123</v>
      </c>
      <c r="H259" s="47">
        <v>41260</v>
      </c>
      <c r="I259" s="44">
        <v>2008</v>
      </c>
      <c r="J259" s="46" t="s">
        <v>578</v>
      </c>
      <c r="K259" s="162">
        <v>78400</v>
      </c>
      <c r="L259" s="46" t="s">
        <v>652</v>
      </c>
      <c r="M259" s="162" t="s">
        <v>652</v>
      </c>
      <c r="N259" s="46" t="s">
        <v>652</v>
      </c>
      <c r="O259" s="162" t="s">
        <v>652</v>
      </c>
      <c r="P259" s="45" t="s">
        <v>368</v>
      </c>
      <c r="Q259" s="44">
        <v>1</v>
      </c>
      <c r="R259" s="41">
        <v>102197.47</v>
      </c>
      <c r="S259" s="146">
        <v>80</v>
      </c>
      <c r="T259" s="41">
        <v>81758</v>
      </c>
      <c r="U259" s="153">
        <f t="shared" si="30"/>
        <v>3358</v>
      </c>
      <c r="V259" s="154">
        <f t="shared" si="31"/>
        <v>4.2831632653061114E-2</v>
      </c>
      <c r="W259" s="41">
        <v>62250</v>
      </c>
      <c r="X259" s="41">
        <v>0</v>
      </c>
      <c r="Y259" s="41">
        <f t="shared" si="32"/>
        <v>19508</v>
      </c>
    </row>
    <row r="260" spans="1:25" s="45" customFormat="1" x14ac:dyDescent="0.3">
      <c r="A260" s="44" t="s">
        <v>587</v>
      </c>
      <c r="B260" s="45" t="s">
        <v>588</v>
      </c>
      <c r="C260" s="44" t="s">
        <v>1003</v>
      </c>
      <c r="D260" s="44" t="s">
        <v>192</v>
      </c>
      <c r="E260" s="44" t="s">
        <v>644</v>
      </c>
      <c r="F260" s="44">
        <v>3</v>
      </c>
      <c r="G260" s="47">
        <v>41172</v>
      </c>
      <c r="H260" s="47">
        <v>41260</v>
      </c>
      <c r="I260" s="44">
        <v>2008</v>
      </c>
      <c r="J260" s="46" t="s">
        <v>578</v>
      </c>
      <c r="K260" s="162">
        <v>625503</v>
      </c>
      <c r="L260" s="46" t="s">
        <v>652</v>
      </c>
      <c r="M260" s="162" t="s">
        <v>652</v>
      </c>
      <c r="N260" s="46" t="s">
        <v>652</v>
      </c>
      <c r="O260" s="162" t="s">
        <v>652</v>
      </c>
      <c r="P260" s="45" t="s">
        <v>389</v>
      </c>
      <c r="Q260" s="44">
        <v>1</v>
      </c>
      <c r="R260" s="41">
        <v>956316</v>
      </c>
      <c r="S260" s="146">
        <v>65</v>
      </c>
      <c r="T260" s="41">
        <v>622393</v>
      </c>
      <c r="U260" s="153">
        <f t="shared" si="30"/>
        <v>-3110</v>
      </c>
      <c r="V260" s="154">
        <f t="shared" si="31"/>
        <v>-4.9719985355786145E-3</v>
      </c>
      <c r="W260" s="41">
        <v>568208</v>
      </c>
      <c r="X260" s="41">
        <v>91375</v>
      </c>
      <c r="Y260" s="41">
        <f t="shared" si="32"/>
        <v>54185</v>
      </c>
    </row>
    <row r="261" spans="1:25" s="45" customFormat="1" x14ac:dyDescent="0.3">
      <c r="A261" s="44" t="s">
        <v>589</v>
      </c>
      <c r="B261" s="45" t="s">
        <v>590</v>
      </c>
      <c r="C261" s="44" t="s">
        <v>1003</v>
      </c>
      <c r="D261" s="44" t="s">
        <v>4</v>
      </c>
      <c r="E261" s="44" t="s">
        <v>643</v>
      </c>
      <c r="F261" s="44">
        <v>1</v>
      </c>
      <c r="G261" s="47">
        <v>41176</v>
      </c>
      <c r="H261" s="47">
        <v>41487</v>
      </c>
      <c r="I261" s="44">
        <v>2008</v>
      </c>
      <c r="J261" s="46" t="s">
        <v>591</v>
      </c>
      <c r="K261" s="162">
        <v>17694510</v>
      </c>
      <c r="L261" s="46" t="s">
        <v>652</v>
      </c>
      <c r="M261" s="162" t="s">
        <v>652</v>
      </c>
      <c r="N261" s="46" t="s">
        <v>652</v>
      </c>
      <c r="O261" s="162" t="s">
        <v>652</v>
      </c>
      <c r="P261" s="45" t="s">
        <v>518</v>
      </c>
      <c r="Q261" s="44">
        <v>1</v>
      </c>
      <c r="R261" s="41">
        <v>18119593.170000002</v>
      </c>
      <c r="S261" s="146">
        <v>95</v>
      </c>
      <c r="T261" s="41">
        <v>17843270</v>
      </c>
      <c r="U261" s="153">
        <f t="shared" si="30"/>
        <v>148760</v>
      </c>
      <c r="V261" s="154">
        <f t="shared" si="31"/>
        <v>8.4071274084447367E-3</v>
      </c>
      <c r="W261" s="41">
        <v>17843270</v>
      </c>
      <c r="X261" s="41">
        <v>0</v>
      </c>
      <c r="Y261" s="41">
        <f t="shared" si="32"/>
        <v>0</v>
      </c>
    </row>
    <row r="262" spans="1:25" s="45" customFormat="1" x14ac:dyDescent="0.3">
      <c r="A262" s="44" t="s">
        <v>593</v>
      </c>
      <c r="B262" s="45" t="s">
        <v>594</v>
      </c>
      <c r="C262" s="44" t="s">
        <v>1002</v>
      </c>
      <c r="D262" s="44" t="s">
        <v>4</v>
      </c>
      <c r="E262" s="44" t="s">
        <v>655</v>
      </c>
      <c r="F262" s="44" t="s">
        <v>652</v>
      </c>
      <c r="G262" s="47">
        <v>41200</v>
      </c>
      <c r="H262" s="47">
        <v>41487</v>
      </c>
      <c r="I262" s="44" t="s">
        <v>652</v>
      </c>
      <c r="J262" s="46" t="s">
        <v>591</v>
      </c>
      <c r="K262" s="163">
        <v>463152</v>
      </c>
      <c r="L262" s="46" t="s">
        <v>652</v>
      </c>
      <c r="M262" s="162" t="s">
        <v>652</v>
      </c>
      <c r="N262" s="46" t="s">
        <v>652</v>
      </c>
      <c r="O262" s="162" t="s">
        <v>652</v>
      </c>
      <c r="P262" s="45" t="s">
        <v>201</v>
      </c>
      <c r="Q262" s="44">
        <v>1</v>
      </c>
      <c r="R262" s="41">
        <v>676702.9</v>
      </c>
      <c r="S262" s="146">
        <v>65</v>
      </c>
      <c r="T262" s="41">
        <v>439857</v>
      </c>
      <c r="U262" s="153">
        <f t="shared" si="30"/>
        <v>-23295</v>
      </c>
      <c r="V262" s="154">
        <f t="shared" si="31"/>
        <v>-5.0296662866618269E-2</v>
      </c>
      <c r="W262" s="41">
        <v>439857</v>
      </c>
      <c r="X262" s="41">
        <v>0</v>
      </c>
      <c r="Y262" s="41">
        <f t="shared" si="32"/>
        <v>0</v>
      </c>
    </row>
    <row r="263" spans="1:25" s="45" customFormat="1" x14ac:dyDescent="0.3">
      <c r="A263" s="44" t="s">
        <v>595</v>
      </c>
      <c r="B263" s="45" t="s">
        <v>596</v>
      </c>
      <c r="C263" s="44" t="s">
        <v>1004</v>
      </c>
      <c r="D263" s="44" t="s">
        <v>4</v>
      </c>
      <c r="E263" s="44" t="s">
        <v>642</v>
      </c>
      <c r="F263" s="44">
        <v>1</v>
      </c>
      <c r="G263" s="47">
        <v>41331</v>
      </c>
      <c r="H263" s="47">
        <v>41327</v>
      </c>
      <c r="I263" s="44" t="s">
        <v>652</v>
      </c>
      <c r="J263" s="46" t="s">
        <v>597</v>
      </c>
      <c r="K263" s="162">
        <v>10000000</v>
      </c>
      <c r="L263" s="46" t="s">
        <v>652</v>
      </c>
      <c r="M263" s="162" t="s">
        <v>652</v>
      </c>
      <c r="N263" s="46" t="s">
        <v>652</v>
      </c>
      <c r="O263" s="162" t="s">
        <v>652</v>
      </c>
      <c r="P263" s="45" t="s">
        <v>800</v>
      </c>
      <c r="Q263" s="44">
        <v>1</v>
      </c>
      <c r="R263" s="41">
        <v>53373.65</v>
      </c>
      <c r="S263" s="146">
        <v>100</v>
      </c>
      <c r="T263" s="41">
        <v>53373.65</v>
      </c>
      <c r="U263" s="153">
        <f t="shared" si="30"/>
        <v>-9946626.3499999996</v>
      </c>
      <c r="V263" s="154">
        <f t="shared" si="31"/>
        <v>-0.99466263499999996</v>
      </c>
      <c r="W263" s="41">
        <v>53373.65</v>
      </c>
      <c r="X263" s="41">
        <v>0</v>
      </c>
      <c r="Y263" s="41">
        <f t="shared" si="32"/>
        <v>0</v>
      </c>
    </row>
    <row r="264" spans="1:25" s="45" customFormat="1" x14ac:dyDescent="0.3">
      <c r="A264" s="44" t="s">
        <v>598</v>
      </c>
      <c r="B264" s="45" t="s">
        <v>599</v>
      </c>
      <c r="C264" s="44" t="s">
        <v>1003</v>
      </c>
      <c r="D264" s="44" t="s">
        <v>192</v>
      </c>
      <c r="E264" s="44" t="s">
        <v>641</v>
      </c>
      <c r="F264" s="44">
        <v>3</v>
      </c>
      <c r="G264" s="47">
        <v>41421</v>
      </c>
      <c r="H264" s="47">
        <v>41600</v>
      </c>
      <c r="I264" s="44">
        <v>2008</v>
      </c>
      <c r="J264" s="46" t="s">
        <v>600</v>
      </c>
      <c r="K264" s="162">
        <v>306860</v>
      </c>
      <c r="L264" s="46" t="s">
        <v>652</v>
      </c>
      <c r="M264" s="162" t="s">
        <v>652</v>
      </c>
      <c r="N264" s="46" t="s">
        <v>652</v>
      </c>
      <c r="O264" s="162" t="s">
        <v>652</v>
      </c>
      <c r="P264" s="45" t="s">
        <v>601</v>
      </c>
      <c r="Q264" s="44">
        <v>1</v>
      </c>
      <c r="R264" s="41">
        <v>661706.73</v>
      </c>
      <c r="S264" s="146">
        <v>45.8</v>
      </c>
      <c r="T264" s="41">
        <v>303062</v>
      </c>
      <c r="U264" s="153">
        <f t="shared" si="30"/>
        <v>-3798</v>
      </c>
      <c r="V264" s="154">
        <f t="shared" si="31"/>
        <v>-1.2376979730170157E-2</v>
      </c>
      <c r="W264" s="41">
        <v>293902</v>
      </c>
      <c r="X264" s="41">
        <v>9644</v>
      </c>
      <c r="Y264" s="41">
        <f t="shared" si="32"/>
        <v>9160</v>
      </c>
    </row>
    <row r="265" spans="1:25" s="45" customFormat="1" x14ac:dyDescent="0.3">
      <c r="A265" s="44" t="s">
        <v>602</v>
      </c>
      <c r="B265" s="45" t="s">
        <v>801</v>
      </c>
      <c r="C265" s="44" t="s">
        <v>1002</v>
      </c>
      <c r="D265" s="44" t="s">
        <v>4</v>
      </c>
      <c r="E265" s="44" t="s">
        <v>655</v>
      </c>
      <c r="F265" s="44" t="s">
        <v>652</v>
      </c>
      <c r="G265" s="47">
        <v>41429</v>
      </c>
      <c r="H265" s="47">
        <v>41423.462899756945</v>
      </c>
      <c r="I265" s="44" t="s">
        <v>652</v>
      </c>
      <c r="J265" s="46" t="s">
        <v>603</v>
      </c>
      <c r="K265" s="163">
        <v>91560</v>
      </c>
      <c r="L265" s="46" t="s">
        <v>652</v>
      </c>
      <c r="M265" s="162" t="s">
        <v>652</v>
      </c>
      <c r="N265" s="46" t="s">
        <v>652</v>
      </c>
      <c r="O265" s="162" t="s">
        <v>652</v>
      </c>
      <c r="P265" s="45" t="s">
        <v>498</v>
      </c>
      <c r="Q265" s="44">
        <v>1</v>
      </c>
      <c r="R265" s="41">
        <v>63851.42</v>
      </c>
      <c r="S265" s="146">
        <v>100</v>
      </c>
      <c r="T265" s="41">
        <v>63851</v>
      </c>
      <c r="U265" s="153">
        <f t="shared" si="30"/>
        <v>-27709</v>
      </c>
      <c r="V265" s="154">
        <f t="shared" si="31"/>
        <v>-0.30263215377894281</v>
      </c>
      <c r="W265" s="41">
        <v>63851</v>
      </c>
      <c r="X265" s="41">
        <v>0</v>
      </c>
      <c r="Y265" s="41">
        <f t="shared" si="32"/>
        <v>0</v>
      </c>
    </row>
    <row r="266" spans="1:25" s="45" customFormat="1" x14ac:dyDescent="0.3">
      <c r="A266" s="44" t="s">
        <v>604</v>
      </c>
      <c r="B266" s="45" t="s">
        <v>802</v>
      </c>
      <c r="C266" s="44" t="s">
        <v>1002</v>
      </c>
      <c r="D266" s="44" t="s">
        <v>4</v>
      </c>
      <c r="E266" s="44" t="s">
        <v>655</v>
      </c>
      <c r="F266" s="44" t="s">
        <v>652</v>
      </c>
      <c r="G266" s="47">
        <v>41429</v>
      </c>
      <c r="H266" s="47">
        <v>41423.462899756945</v>
      </c>
      <c r="I266" s="44" t="s">
        <v>652</v>
      </c>
      <c r="J266" s="46" t="s">
        <v>603</v>
      </c>
      <c r="K266" s="162">
        <v>48000</v>
      </c>
      <c r="L266" s="46" t="s">
        <v>652</v>
      </c>
      <c r="M266" s="162" t="s">
        <v>652</v>
      </c>
      <c r="N266" s="46" t="s">
        <v>652</v>
      </c>
      <c r="O266" s="162" t="s">
        <v>652</v>
      </c>
      <c r="P266" s="45" t="s">
        <v>498</v>
      </c>
      <c r="Q266" s="44">
        <v>1</v>
      </c>
      <c r="R266" s="41">
        <v>29941.65</v>
      </c>
      <c r="S266" s="146">
        <v>100</v>
      </c>
      <c r="T266" s="41">
        <v>29942</v>
      </c>
      <c r="U266" s="153">
        <f t="shared" si="30"/>
        <v>-18058</v>
      </c>
      <c r="V266" s="154">
        <f t="shared" si="31"/>
        <v>-0.37620833333333337</v>
      </c>
      <c r="W266" s="41">
        <v>29942</v>
      </c>
      <c r="X266" s="41">
        <v>0</v>
      </c>
      <c r="Y266" s="41">
        <f t="shared" si="32"/>
        <v>0</v>
      </c>
    </row>
    <row r="267" spans="1:25" s="45" customFormat="1" x14ac:dyDescent="0.3">
      <c r="A267" s="44" t="s">
        <v>928</v>
      </c>
      <c r="B267" s="45" t="s">
        <v>927</v>
      </c>
      <c r="C267" s="44" t="s">
        <v>1003</v>
      </c>
      <c r="D267" s="44" t="s">
        <v>270</v>
      </c>
      <c r="E267" s="44" t="s">
        <v>640</v>
      </c>
      <c r="F267" s="44" t="s">
        <v>632</v>
      </c>
      <c r="G267" s="47">
        <v>41437</v>
      </c>
      <c r="H267" s="47">
        <v>42208.610451550929</v>
      </c>
      <c r="I267" s="44">
        <v>2015</v>
      </c>
      <c r="J267" s="46" t="s">
        <v>887</v>
      </c>
      <c r="K267" s="162">
        <v>518320</v>
      </c>
      <c r="L267" s="46" t="s">
        <v>652</v>
      </c>
      <c r="M267" s="162" t="s">
        <v>652</v>
      </c>
      <c r="N267" s="46" t="s">
        <v>652</v>
      </c>
      <c r="O267" s="162" t="s">
        <v>652</v>
      </c>
      <c r="P267" s="45" t="s">
        <v>16</v>
      </c>
      <c r="Q267" s="44">
        <v>1</v>
      </c>
      <c r="R267" s="41">
        <v>620000</v>
      </c>
      <c r="S267" s="146">
        <v>83.6</v>
      </c>
      <c r="T267" s="41">
        <v>518320</v>
      </c>
      <c r="U267" s="153">
        <f t="shared" si="30"/>
        <v>0</v>
      </c>
      <c r="V267" s="154">
        <f t="shared" si="31"/>
        <v>0</v>
      </c>
      <c r="W267" s="41">
        <v>94554</v>
      </c>
      <c r="X267" s="41">
        <v>94554</v>
      </c>
      <c r="Y267" s="41">
        <f t="shared" si="32"/>
        <v>423766</v>
      </c>
    </row>
    <row r="268" spans="1:25" s="45" customFormat="1" x14ac:dyDescent="0.3">
      <c r="A268" s="44" t="s">
        <v>605</v>
      </c>
      <c r="B268" s="45" t="s">
        <v>606</v>
      </c>
      <c r="C268" s="44" t="s">
        <v>1003</v>
      </c>
      <c r="D268" s="44" t="s">
        <v>270</v>
      </c>
      <c r="E268" s="44" t="s">
        <v>639</v>
      </c>
      <c r="F268" s="44" t="s">
        <v>632</v>
      </c>
      <c r="G268" s="47">
        <v>41437</v>
      </c>
      <c r="H268" s="47">
        <v>41600</v>
      </c>
      <c r="I268" s="44">
        <v>2008</v>
      </c>
      <c r="J268" s="46" t="s">
        <v>600</v>
      </c>
      <c r="K268" s="162">
        <v>570000</v>
      </c>
      <c r="L268" s="46" t="s">
        <v>652</v>
      </c>
      <c r="M268" s="162" t="s">
        <v>652</v>
      </c>
      <c r="N268" s="46" t="s">
        <v>652</v>
      </c>
      <c r="O268" s="162" t="s">
        <v>652</v>
      </c>
      <c r="P268" s="45" t="s">
        <v>16</v>
      </c>
      <c r="Q268" s="44">
        <v>1</v>
      </c>
      <c r="R268" s="41">
        <v>600000</v>
      </c>
      <c r="S268" s="146">
        <v>95</v>
      </c>
      <c r="T268" s="41">
        <v>570000</v>
      </c>
      <c r="U268" s="153">
        <f t="shared" si="30"/>
        <v>0</v>
      </c>
      <c r="V268" s="154">
        <f t="shared" si="31"/>
        <v>0</v>
      </c>
      <c r="W268" s="41">
        <v>186884</v>
      </c>
      <c r="X268" s="41">
        <v>186884</v>
      </c>
      <c r="Y268" s="41">
        <f t="shared" si="32"/>
        <v>383116</v>
      </c>
    </row>
    <row r="269" spans="1:25" s="45" customFormat="1" x14ac:dyDescent="0.3">
      <c r="A269" s="44" t="s">
        <v>926</v>
      </c>
      <c r="B269" s="45" t="s">
        <v>925</v>
      </c>
      <c r="C269" s="44" t="s">
        <v>1003</v>
      </c>
      <c r="D269" s="44" t="s">
        <v>270</v>
      </c>
      <c r="E269" s="44" t="s">
        <v>638</v>
      </c>
      <c r="F269" s="44" t="s">
        <v>632</v>
      </c>
      <c r="G269" s="47">
        <v>41437</v>
      </c>
      <c r="H269" s="47">
        <v>42208.610451550929</v>
      </c>
      <c r="I269" s="44">
        <v>2015</v>
      </c>
      <c r="J269" s="46" t="s">
        <v>887</v>
      </c>
      <c r="K269" s="162">
        <v>687980</v>
      </c>
      <c r="L269" s="46" t="s">
        <v>652</v>
      </c>
      <c r="M269" s="162" t="s">
        <v>652</v>
      </c>
      <c r="N269" s="46" t="s">
        <v>652</v>
      </c>
      <c r="O269" s="162" t="s">
        <v>652</v>
      </c>
      <c r="P269" s="45" t="s">
        <v>16</v>
      </c>
      <c r="Q269" s="44">
        <v>1</v>
      </c>
      <c r="R269" s="41">
        <v>820000</v>
      </c>
      <c r="S269" s="146">
        <v>83.9</v>
      </c>
      <c r="T269" s="41">
        <v>687980</v>
      </c>
      <c r="U269" s="153">
        <f t="shared" si="30"/>
        <v>0</v>
      </c>
      <c r="V269" s="154">
        <f t="shared" si="31"/>
        <v>0</v>
      </c>
      <c r="W269" s="41">
        <v>0</v>
      </c>
      <c r="X269" s="41">
        <v>0</v>
      </c>
      <c r="Y269" s="41">
        <f t="shared" si="32"/>
        <v>687980</v>
      </c>
    </row>
    <row r="270" spans="1:25" s="45" customFormat="1" x14ac:dyDescent="0.3">
      <c r="A270" s="44" t="s">
        <v>607</v>
      </c>
      <c r="B270" s="45" t="s">
        <v>608</v>
      </c>
      <c r="C270" s="44" t="s">
        <v>1003</v>
      </c>
      <c r="D270" s="44" t="s">
        <v>270</v>
      </c>
      <c r="E270" s="44" t="s">
        <v>637</v>
      </c>
      <c r="F270" s="44">
        <v>2</v>
      </c>
      <c r="G270" s="47">
        <v>41437</v>
      </c>
      <c r="H270" s="47">
        <v>41890.49355334491</v>
      </c>
      <c r="I270" s="44">
        <v>2008</v>
      </c>
      <c r="J270" s="46" t="s">
        <v>803</v>
      </c>
      <c r="K270" s="162">
        <v>952800</v>
      </c>
      <c r="L270" s="46" t="s">
        <v>652</v>
      </c>
      <c r="M270" s="162" t="s">
        <v>652</v>
      </c>
      <c r="N270" s="46" t="s">
        <v>652</v>
      </c>
      <c r="O270" s="162" t="s">
        <v>652</v>
      </c>
      <c r="P270" s="45" t="s">
        <v>16</v>
      </c>
      <c r="Q270" s="44">
        <v>1</v>
      </c>
      <c r="R270" s="41">
        <v>1200000</v>
      </c>
      <c r="S270" s="146">
        <v>79.400000000000006</v>
      </c>
      <c r="T270" s="41">
        <v>952800</v>
      </c>
      <c r="U270" s="153">
        <f t="shared" si="30"/>
        <v>0</v>
      </c>
      <c r="V270" s="154">
        <f t="shared" si="31"/>
        <v>0</v>
      </c>
      <c r="W270" s="41">
        <v>407586</v>
      </c>
      <c r="X270" s="41">
        <v>407586</v>
      </c>
      <c r="Y270" s="41">
        <f t="shared" si="32"/>
        <v>545214</v>
      </c>
    </row>
    <row r="271" spans="1:25" s="45" customFormat="1" x14ac:dyDescent="0.3">
      <c r="A271" s="44" t="s">
        <v>609</v>
      </c>
      <c r="B271" s="45" t="s">
        <v>610</v>
      </c>
      <c r="C271" s="44" t="s">
        <v>1003</v>
      </c>
      <c r="D271" s="44" t="s">
        <v>270</v>
      </c>
      <c r="E271" s="44" t="s">
        <v>636</v>
      </c>
      <c r="F271" s="44" t="s">
        <v>632</v>
      </c>
      <c r="G271" s="47">
        <v>41437</v>
      </c>
      <c r="H271" s="47">
        <v>41971.412499999999</v>
      </c>
      <c r="I271" s="44">
        <v>2008</v>
      </c>
      <c r="J271" s="46" t="s">
        <v>804</v>
      </c>
      <c r="K271" s="162">
        <v>976000</v>
      </c>
      <c r="L271" s="46" t="s">
        <v>652</v>
      </c>
      <c r="M271" s="162" t="s">
        <v>652</v>
      </c>
      <c r="N271" s="46" t="s">
        <v>652</v>
      </c>
      <c r="O271" s="162" t="s">
        <v>652</v>
      </c>
      <c r="P271" s="45" t="s">
        <v>16</v>
      </c>
      <c r="Q271" s="44">
        <v>1</v>
      </c>
      <c r="R271" s="41">
        <v>1220000</v>
      </c>
      <c r="S271" s="146">
        <v>80</v>
      </c>
      <c r="T271" s="41">
        <v>976000</v>
      </c>
      <c r="U271" s="153">
        <f t="shared" si="30"/>
        <v>0</v>
      </c>
      <c r="V271" s="154">
        <f t="shared" si="31"/>
        <v>0</v>
      </c>
      <c r="W271" s="41">
        <v>0</v>
      </c>
      <c r="X271" s="41">
        <v>0</v>
      </c>
      <c r="Y271" s="41">
        <f t="shared" si="32"/>
        <v>976000</v>
      </c>
    </row>
    <row r="272" spans="1:25" s="45" customFormat="1" x14ac:dyDescent="0.3">
      <c r="A272" s="44" t="s">
        <v>611</v>
      </c>
      <c r="B272" s="45" t="s">
        <v>612</v>
      </c>
      <c r="C272" s="44" t="s">
        <v>1003</v>
      </c>
      <c r="D272" s="44" t="s">
        <v>270</v>
      </c>
      <c r="E272" s="44" t="s">
        <v>635</v>
      </c>
      <c r="F272" s="44" t="s">
        <v>632</v>
      </c>
      <c r="G272" s="47">
        <v>41437</v>
      </c>
      <c r="H272" s="47">
        <v>41890.49355334491</v>
      </c>
      <c r="I272" s="44">
        <v>2008</v>
      </c>
      <c r="J272" s="46" t="s">
        <v>803</v>
      </c>
      <c r="K272" s="162">
        <v>760000</v>
      </c>
      <c r="L272" s="46" t="s">
        <v>652</v>
      </c>
      <c r="M272" s="162" t="s">
        <v>652</v>
      </c>
      <c r="N272" s="46" t="s">
        <v>652</v>
      </c>
      <c r="O272" s="162" t="s">
        <v>652</v>
      </c>
      <c r="P272" s="45" t="s">
        <v>16</v>
      </c>
      <c r="Q272" s="44">
        <v>1</v>
      </c>
      <c r="R272" s="41">
        <v>800000</v>
      </c>
      <c r="S272" s="146">
        <v>95</v>
      </c>
      <c r="T272" s="41">
        <v>760000</v>
      </c>
      <c r="U272" s="153">
        <f t="shared" si="30"/>
        <v>0</v>
      </c>
      <c r="V272" s="154">
        <f t="shared" si="31"/>
        <v>0</v>
      </c>
      <c r="W272" s="41">
        <v>328794</v>
      </c>
      <c r="X272" s="41">
        <v>328794</v>
      </c>
      <c r="Y272" s="41">
        <f t="shared" si="32"/>
        <v>431206</v>
      </c>
    </row>
    <row r="273" spans="1:25" s="45" customFormat="1" x14ac:dyDescent="0.3">
      <c r="A273" s="44" t="s">
        <v>613</v>
      </c>
      <c r="B273" s="45" t="s">
        <v>474</v>
      </c>
      <c r="C273" s="44" t="s">
        <v>1003</v>
      </c>
      <c r="D273" s="44" t="s">
        <v>270</v>
      </c>
      <c r="E273" s="44" t="s">
        <v>634</v>
      </c>
      <c r="F273" s="44" t="s">
        <v>632</v>
      </c>
      <c r="G273" s="47">
        <v>41437</v>
      </c>
      <c r="H273" s="47">
        <v>41600</v>
      </c>
      <c r="I273" s="44">
        <v>2008</v>
      </c>
      <c r="J273" s="46" t="s">
        <v>600</v>
      </c>
      <c r="K273" s="162">
        <v>355680</v>
      </c>
      <c r="L273" s="46" t="s">
        <v>652</v>
      </c>
      <c r="M273" s="162" t="s">
        <v>652</v>
      </c>
      <c r="N273" s="46" t="s">
        <v>652</v>
      </c>
      <c r="O273" s="162" t="s">
        <v>652</v>
      </c>
      <c r="P273" s="45" t="s">
        <v>16</v>
      </c>
      <c r="Q273" s="44">
        <v>1</v>
      </c>
      <c r="R273" s="41">
        <v>1200000</v>
      </c>
      <c r="S273" s="146">
        <v>65</v>
      </c>
      <c r="T273" s="41">
        <v>355680</v>
      </c>
      <c r="U273" s="153">
        <f t="shared" si="30"/>
        <v>0</v>
      </c>
      <c r="V273" s="154">
        <f t="shared" si="31"/>
        <v>0</v>
      </c>
      <c r="W273" s="41">
        <v>106047</v>
      </c>
      <c r="X273" s="41">
        <v>106047</v>
      </c>
      <c r="Y273" s="41">
        <f t="shared" si="32"/>
        <v>249633</v>
      </c>
    </row>
    <row r="274" spans="1:25" s="45" customFormat="1" x14ac:dyDescent="0.3">
      <c r="A274" s="44" t="s">
        <v>614</v>
      </c>
      <c r="B274" s="45" t="s">
        <v>486</v>
      </c>
      <c r="C274" s="44" t="s">
        <v>1003</v>
      </c>
      <c r="D274" s="44" t="s">
        <v>270</v>
      </c>
      <c r="E274" s="44" t="s">
        <v>633</v>
      </c>
      <c r="F274" s="44" t="s">
        <v>632</v>
      </c>
      <c r="G274" s="47">
        <v>41500</v>
      </c>
      <c r="H274" s="47">
        <v>41600</v>
      </c>
      <c r="I274" s="44">
        <v>2008</v>
      </c>
      <c r="J274" s="46" t="s">
        <v>600</v>
      </c>
      <c r="K274" s="162">
        <v>188500</v>
      </c>
      <c r="L274" s="46" t="s">
        <v>652</v>
      </c>
      <c r="M274" s="162" t="s">
        <v>652</v>
      </c>
      <c r="N274" s="46" t="s">
        <v>652</v>
      </c>
      <c r="O274" s="162" t="s">
        <v>652</v>
      </c>
      <c r="P274" s="45" t="s">
        <v>272</v>
      </c>
      <c r="Q274" s="44">
        <v>1</v>
      </c>
      <c r="R274" s="41">
        <v>290000</v>
      </c>
      <c r="S274" s="146">
        <v>65</v>
      </c>
      <c r="T274" s="41">
        <v>188500</v>
      </c>
      <c r="U274" s="153">
        <f t="shared" si="30"/>
        <v>0</v>
      </c>
      <c r="V274" s="154">
        <f t="shared" si="31"/>
        <v>0</v>
      </c>
      <c r="W274" s="41">
        <v>50566</v>
      </c>
      <c r="X274" s="41">
        <v>50566</v>
      </c>
      <c r="Y274" s="41">
        <f t="shared" si="32"/>
        <v>137934</v>
      </c>
    </row>
    <row r="275" spans="1:25" s="45" customFormat="1" x14ac:dyDescent="0.3">
      <c r="A275" s="44" t="s">
        <v>615</v>
      </c>
      <c r="B275" s="45" t="s">
        <v>617</v>
      </c>
      <c r="C275" s="44" t="s">
        <v>1003</v>
      </c>
      <c r="D275" s="44" t="s">
        <v>270</v>
      </c>
      <c r="E275" s="44" t="s">
        <v>631</v>
      </c>
      <c r="F275" s="44" t="s">
        <v>632</v>
      </c>
      <c r="G275" s="47">
        <v>41528</v>
      </c>
      <c r="H275" s="47">
        <v>41890.49355334491</v>
      </c>
      <c r="I275" s="44">
        <v>2008</v>
      </c>
      <c r="J275" s="46" t="s">
        <v>803</v>
      </c>
      <c r="K275" s="162">
        <v>548986</v>
      </c>
      <c r="L275" s="46" t="s">
        <v>652</v>
      </c>
      <c r="M275" s="162" t="s">
        <v>652</v>
      </c>
      <c r="N275" s="46" t="s">
        <v>652</v>
      </c>
      <c r="O275" s="162" t="s">
        <v>652</v>
      </c>
      <c r="P275" s="45" t="s">
        <v>108</v>
      </c>
      <c r="Q275" s="44">
        <v>1</v>
      </c>
      <c r="R275" s="41">
        <v>866250</v>
      </c>
      <c r="S275" s="146">
        <v>65</v>
      </c>
      <c r="T275" s="41">
        <v>548986</v>
      </c>
      <c r="U275" s="153">
        <f t="shared" si="30"/>
        <v>0</v>
      </c>
      <c r="V275" s="154">
        <f t="shared" si="31"/>
        <v>0</v>
      </c>
      <c r="W275" s="41">
        <v>178873</v>
      </c>
      <c r="X275" s="41">
        <v>49854</v>
      </c>
      <c r="Y275" s="41">
        <f t="shared" si="32"/>
        <v>370113</v>
      </c>
    </row>
    <row r="276" spans="1:25" s="45" customFormat="1" x14ac:dyDescent="0.3">
      <c r="A276" s="44" t="s">
        <v>618</v>
      </c>
      <c r="B276" s="45" t="s">
        <v>619</v>
      </c>
      <c r="C276" s="44" t="s">
        <v>1003</v>
      </c>
      <c r="D276" s="44" t="s">
        <v>270</v>
      </c>
      <c r="E276" s="44" t="s">
        <v>630</v>
      </c>
      <c r="F276" s="44" t="s">
        <v>632</v>
      </c>
      <c r="G276" s="47">
        <v>41533</v>
      </c>
      <c r="H276" s="47">
        <v>41600</v>
      </c>
      <c r="I276" s="44">
        <v>2008</v>
      </c>
      <c r="J276" s="46" t="s">
        <v>600</v>
      </c>
      <c r="K276" s="162">
        <v>23617</v>
      </c>
      <c r="L276" s="46" t="s">
        <v>652</v>
      </c>
      <c r="M276" s="162" t="s">
        <v>652</v>
      </c>
      <c r="N276" s="46" t="s">
        <v>652</v>
      </c>
      <c r="O276" s="162" t="s">
        <v>652</v>
      </c>
      <c r="P276" s="45" t="s">
        <v>536</v>
      </c>
      <c r="Q276" s="44">
        <v>1</v>
      </c>
      <c r="R276" s="41">
        <v>45200</v>
      </c>
      <c r="S276" s="146">
        <v>55</v>
      </c>
      <c r="T276" s="41">
        <v>23617</v>
      </c>
      <c r="U276" s="153">
        <f t="shared" si="30"/>
        <v>0</v>
      </c>
      <c r="V276" s="154">
        <f t="shared" si="31"/>
        <v>0</v>
      </c>
      <c r="W276" s="41">
        <v>18185</v>
      </c>
      <c r="X276" s="41">
        <v>18185</v>
      </c>
      <c r="Y276" s="41">
        <f t="shared" si="32"/>
        <v>5432</v>
      </c>
    </row>
    <row r="277" spans="1:25" s="45" customFormat="1" x14ac:dyDescent="0.3">
      <c r="A277" s="44" t="s">
        <v>620</v>
      </c>
      <c r="B277" s="45" t="s">
        <v>621</v>
      </c>
      <c r="C277" s="44" t="s">
        <v>1003</v>
      </c>
      <c r="D277" s="44" t="s">
        <v>270</v>
      </c>
      <c r="E277" s="44" t="s">
        <v>629</v>
      </c>
      <c r="F277" s="44">
        <v>2</v>
      </c>
      <c r="G277" s="47">
        <v>41540</v>
      </c>
      <c r="H277" s="47">
        <v>41600</v>
      </c>
      <c r="I277" s="44">
        <v>2008</v>
      </c>
      <c r="J277" s="46" t="s">
        <v>600</v>
      </c>
      <c r="K277" s="162">
        <v>1668400</v>
      </c>
      <c r="L277" s="46" t="s">
        <v>652</v>
      </c>
      <c r="M277" s="162" t="s">
        <v>652</v>
      </c>
      <c r="N277" s="46" t="s">
        <v>652</v>
      </c>
      <c r="O277" s="162" t="s">
        <v>652</v>
      </c>
      <c r="P277" s="45" t="s">
        <v>622</v>
      </c>
      <c r="Q277" s="44">
        <v>1</v>
      </c>
      <c r="R277" s="41">
        <v>2242000</v>
      </c>
      <c r="S277" s="146">
        <v>80</v>
      </c>
      <c r="T277" s="41">
        <v>1668400</v>
      </c>
      <c r="U277" s="153">
        <f t="shared" si="30"/>
        <v>0</v>
      </c>
      <c r="V277" s="154">
        <f t="shared" si="31"/>
        <v>0</v>
      </c>
      <c r="W277" s="41">
        <v>0</v>
      </c>
      <c r="X277" s="41">
        <v>0</v>
      </c>
      <c r="Y277" s="41">
        <f t="shared" si="32"/>
        <v>1668400</v>
      </c>
    </row>
    <row r="278" spans="1:25" s="45" customFormat="1" x14ac:dyDescent="0.3">
      <c r="A278" s="44" t="s">
        <v>623</v>
      </c>
      <c r="B278" s="45" t="s">
        <v>624</v>
      </c>
      <c r="C278" s="44" t="s">
        <v>1003</v>
      </c>
      <c r="D278" s="44" t="s">
        <v>270</v>
      </c>
      <c r="E278" s="44" t="s">
        <v>628</v>
      </c>
      <c r="F278" s="44">
        <v>2</v>
      </c>
      <c r="G278" s="47">
        <v>41565</v>
      </c>
      <c r="H278" s="47">
        <v>41890.49355334491</v>
      </c>
      <c r="I278" s="44">
        <v>2008</v>
      </c>
      <c r="J278" s="46" t="s">
        <v>803</v>
      </c>
      <c r="K278" s="162">
        <v>119552</v>
      </c>
      <c r="L278" s="46" t="s">
        <v>652</v>
      </c>
      <c r="M278" s="162" t="s">
        <v>652</v>
      </c>
      <c r="N278" s="46" t="s">
        <v>652</v>
      </c>
      <c r="O278" s="162" t="s">
        <v>652</v>
      </c>
      <c r="P278" s="45" t="s">
        <v>422</v>
      </c>
      <c r="Q278" s="44">
        <v>1</v>
      </c>
      <c r="R278" s="41">
        <v>160000</v>
      </c>
      <c r="S278" s="146">
        <v>80</v>
      </c>
      <c r="T278" s="41">
        <v>119552</v>
      </c>
      <c r="U278" s="153">
        <f t="shared" ref="U278:U309" si="33">T278-K278</f>
        <v>0</v>
      </c>
      <c r="V278" s="154">
        <f t="shared" ref="V278:V309" si="34">T278/K278-1</f>
        <v>0</v>
      </c>
      <c r="W278" s="41">
        <v>43531</v>
      </c>
      <c r="X278" s="41">
        <v>16380</v>
      </c>
      <c r="Y278" s="41">
        <f t="shared" si="32"/>
        <v>76021</v>
      </c>
    </row>
    <row r="279" spans="1:25" s="45" customFormat="1" x14ac:dyDescent="0.3">
      <c r="A279" s="44" t="s">
        <v>625</v>
      </c>
      <c r="B279" s="45" t="s">
        <v>626</v>
      </c>
      <c r="C279" s="44" t="s">
        <v>1003</v>
      </c>
      <c r="D279" s="44" t="s">
        <v>270</v>
      </c>
      <c r="E279" s="44" t="s">
        <v>627</v>
      </c>
      <c r="F279" s="44" t="s">
        <v>632</v>
      </c>
      <c r="G279" s="47">
        <v>41614</v>
      </c>
      <c r="H279" s="47">
        <v>41890.49355334491</v>
      </c>
      <c r="I279" s="44">
        <v>2008</v>
      </c>
      <c r="J279" s="46" t="s">
        <v>803</v>
      </c>
      <c r="K279" s="162">
        <v>60000</v>
      </c>
      <c r="L279" s="46" t="s">
        <v>652</v>
      </c>
      <c r="M279" s="162" t="s">
        <v>652</v>
      </c>
      <c r="N279" s="46" t="s">
        <v>652</v>
      </c>
      <c r="O279" s="162" t="s">
        <v>652</v>
      </c>
      <c r="P279" s="45" t="s">
        <v>224</v>
      </c>
      <c r="Q279" s="44">
        <v>1</v>
      </c>
      <c r="R279" s="41">
        <v>100000</v>
      </c>
      <c r="S279" s="146">
        <v>60</v>
      </c>
      <c r="T279" s="41">
        <v>60000</v>
      </c>
      <c r="U279" s="153">
        <f t="shared" si="33"/>
        <v>0</v>
      </c>
      <c r="V279" s="154">
        <f t="shared" si="34"/>
        <v>0</v>
      </c>
      <c r="W279" s="41">
        <v>19896</v>
      </c>
      <c r="X279" s="41">
        <v>0</v>
      </c>
      <c r="Y279" s="41">
        <f t="shared" si="32"/>
        <v>40104</v>
      </c>
    </row>
    <row r="280" spans="1:25" s="45" customFormat="1" x14ac:dyDescent="0.3">
      <c r="A280" s="44" t="s">
        <v>806</v>
      </c>
      <c r="B280" s="45" t="s">
        <v>807</v>
      </c>
      <c r="C280" s="44" t="s">
        <v>1003</v>
      </c>
      <c r="D280" s="44" t="s">
        <v>192</v>
      </c>
      <c r="E280" s="44" t="s">
        <v>830</v>
      </c>
      <c r="F280" s="44">
        <v>3</v>
      </c>
      <c r="G280" s="47">
        <v>41663</v>
      </c>
      <c r="H280" s="47">
        <v>41890.49355334491</v>
      </c>
      <c r="I280" s="44">
        <v>2008</v>
      </c>
      <c r="J280" s="46" t="s">
        <v>803</v>
      </c>
      <c r="K280" s="162">
        <v>3305189</v>
      </c>
      <c r="L280" s="46" t="s">
        <v>652</v>
      </c>
      <c r="M280" s="162" t="s">
        <v>652</v>
      </c>
      <c r="N280" s="46" t="s">
        <v>652</v>
      </c>
      <c r="O280" s="162" t="s">
        <v>652</v>
      </c>
      <c r="P280" s="45" t="s">
        <v>808</v>
      </c>
      <c r="Q280" s="44">
        <v>1</v>
      </c>
      <c r="R280" s="41">
        <v>4299333</v>
      </c>
      <c r="S280" s="146">
        <v>65</v>
      </c>
      <c r="T280" s="41">
        <v>3713907</v>
      </c>
      <c r="U280" s="153">
        <f t="shared" si="33"/>
        <v>408718</v>
      </c>
      <c r="V280" s="154">
        <f t="shared" si="34"/>
        <v>0.1236594942074416</v>
      </c>
      <c r="W280" s="41">
        <v>3672957</v>
      </c>
      <c r="X280" s="41">
        <v>525960</v>
      </c>
      <c r="Y280" s="41">
        <f t="shared" si="32"/>
        <v>40950</v>
      </c>
    </row>
    <row r="281" spans="1:25" s="45" customFormat="1" x14ac:dyDescent="0.3">
      <c r="A281" s="44" t="s">
        <v>924</v>
      </c>
      <c r="B281" s="45" t="s">
        <v>923</v>
      </c>
      <c r="C281" s="44" t="s">
        <v>1003</v>
      </c>
      <c r="D281" s="44" t="s">
        <v>270</v>
      </c>
      <c r="E281" s="44" t="s">
        <v>678</v>
      </c>
      <c r="F281" s="44" t="s">
        <v>632</v>
      </c>
      <c r="G281" s="47">
        <v>41682</v>
      </c>
      <c r="H281" s="47">
        <v>42208.610451550929</v>
      </c>
      <c r="I281" s="44">
        <v>2015</v>
      </c>
      <c r="J281" s="46" t="s">
        <v>887</v>
      </c>
      <c r="K281" s="162">
        <v>1054500</v>
      </c>
      <c r="L281" s="46" t="s">
        <v>652</v>
      </c>
      <c r="M281" s="162" t="s">
        <v>652</v>
      </c>
      <c r="N281" s="46" t="s">
        <v>652</v>
      </c>
      <c r="O281" s="162" t="s">
        <v>652</v>
      </c>
      <c r="P281" s="45" t="s">
        <v>16</v>
      </c>
      <c r="Q281" s="44">
        <v>1</v>
      </c>
      <c r="R281" s="41">
        <v>1110000</v>
      </c>
      <c r="S281" s="146">
        <v>95</v>
      </c>
      <c r="T281" s="41">
        <v>1054500</v>
      </c>
      <c r="U281" s="153">
        <f t="shared" si="33"/>
        <v>0</v>
      </c>
      <c r="V281" s="154">
        <f t="shared" si="34"/>
        <v>0</v>
      </c>
      <c r="W281" s="41">
        <v>0</v>
      </c>
      <c r="X281" s="41">
        <v>0</v>
      </c>
      <c r="Y281" s="41">
        <f t="shared" si="32"/>
        <v>1054500</v>
      </c>
    </row>
    <row r="282" spans="1:25" s="45" customFormat="1" x14ac:dyDescent="0.3">
      <c r="A282" s="44" t="s">
        <v>809</v>
      </c>
      <c r="B282" s="45" t="s">
        <v>810</v>
      </c>
      <c r="C282" s="44" t="s">
        <v>1002</v>
      </c>
      <c r="D282" s="44" t="s">
        <v>270</v>
      </c>
      <c r="E282" s="44" t="s">
        <v>655</v>
      </c>
      <c r="F282" s="44" t="s">
        <v>652</v>
      </c>
      <c r="G282" s="47">
        <v>41712</v>
      </c>
      <c r="H282" s="47">
        <v>41890.49355334491</v>
      </c>
      <c r="I282" s="44" t="s">
        <v>652</v>
      </c>
      <c r="J282" s="46" t="s">
        <v>803</v>
      </c>
      <c r="K282" s="163">
        <v>699707</v>
      </c>
      <c r="L282" s="46" t="s">
        <v>652</v>
      </c>
      <c r="M282" s="162" t="s">
        <v>652</v>
      </c>
      <c r="N282" s="46" t="s">
        <v>652</v>
      </c>
      <c r="O282" s="162" t="s">
        <v>652</v>
      </c>
      <c r="P282" s="45" t="s">
        <v>112</v>
      </c>
      <c r="Q282" s="44">
        <v>1</v>
      </c>
      <c r="R282" s="41">
        <v>699707</v>
      </c>
      <c r="S282" s="146">
        <v>100</v>
      </c>
      <c r="T282" s="41">
        <v>699707</v>
      </c>
      <c r="U282" s="153">
        <f t="shared" si="33"/>
        <v>0</v>
      </c>
      <c r="V282" s="154">
        <f t="shared" si="34"/>
        <v>0</v>
      </c>
      <c r="W282" s="41">
        <v>478272</v>
      </c>
      <c r="X282" s="41">
        <v>0</v>
      </c>
      <c r="Y282" s="41">
        <f t="shared" si="32"/>
        <v>221435</v>
      </c>
    </row>
    <row r="283" spans="1:25" s="45" customFormat="1" x14ac:dyDescent="0.3">
      <c r="A283" s="44" t="s">
        <v>811</v>
      </c>
      <c r="B283" s="45" t="s">
        <v>922</v>
      </c>
      <c r="C283" s="44" t="s">
        <v>1002</v>
      </c>
      <c r="D283" s="44" t="s">
        <v>270</v>
      </c>
      <c r="E283" s="44" t="s">
        <v>655</v>
      </c>
      <c r="F283" s="44" t="s">
        <v>652</v>
      </c>
      <c r="G283" s="47">
        <v>41711</v>
      </c>
      <c r="H283" s="47">
        <v>41971.412499999999</v>
      </c>
      <c r="I283" s="44" t="s">
        <v>652</v>
      </c>
      <c r="J283" s="46" t="s">
        <v>804</v>
      </c>
      <c r="K283" s="163">
        <v>307907</v>
      </c>
      <c r="L283" s="46" t="s">
        <v>652</v>
      </c>
      <c r="M283" s="162" t="s">
        <v>652</v>
      </c>
      <c r="N283" s="46" t="s">
        <v>652</v>
      </c>
      <c r="O283" s="162" t="s">
        <v>652</v>
      </c>
      <c r="P283" s="45" t="s">
        <v>124</v>
      </c>
      <c r="Q283" s="44">
        <v>1</v>
      </c>
      <c r="R283" s="41">
        <v>307907</v>
      </c>
      <c r="S283" s="146">
        <v>100</v>
      </c>
      <c r="T283" s="41">
        <v>307907</v>
      </c>
      <c r="U283" s="153">
        <f t="shared" si="33"/>
        <v>0</v>
      </c>
      <c r="V283" s="154">
        <f t="shared" si="34"/>
        <v>0</v>
      </c>
      <c r="W283" s="41">
        <v>196703</v>
      </c>
      <c r="X283" s="41">
        <v>99529</v>
      </c>
      <c r="Y283" s="41">
        <f t="shared" si="32"/>
        <v>111204</v>
      </c>
    </row>
    <row r="284" spans="1:25" s="45" customFormat="1" x14ac:dyDescent="0.3">
      <c r="A284" s="44" t="s">
        <v>812</v>
      </c>
      <c r="B284" s="45" t="s">
        <v>813</v>
      </c>
      <c r="C284" s="44" t="s">
        <v>1003</v>
      </c>
      <c r="D284" s="44" t="s">
        <v>270</v>
      </c>
      <c r="E284" s="44" t="s">
        <v>829</v>
      </c>
      <c r="F284" s="44">
        <v>3</v>
      </c>
      <c r="G284" s="47">
        <v>41732</v>
      </c>
      <c r="H284" s="47">
        <v>41890.49355334491</v>
      </c>
      <c r="I284" s="44">
        <v>2008</v>
      </c>
      <c r="J284" s="46" t="s">
        <v>803</v>
      </c>
      <c r="K284" s="162">
        <v>2052422</v>
      </c>
      <c r="L284" s="46" t="s">
        <v>652</v>
      </c>
      <c r="M284" s="162" t="s">
        <v>652</v>
      </c>
      <c r="N284" s="46" t="s">
        <v>652</v>
      </c>
      <c r="O284" s="162" t="s">
        <v>652</v>
      </c>
      <c r="P284" s="45" t="s">
        <v>814</v>
      </c>
      <c r="Q284" s="44">
        <v>1</v>
      </c>
      <c r="R284" s="41">
        <v>3532568</v>
      </c>
      <c r="S284" s="146">
        <v>58.1</v>
      </c>
      <c r="T284" s="41">
        <v>2052422</v>
      </c>
      <c r="U284" s="153">
        <f t="shared" si="33"/>
        <v>0</v>
      </c>
      <c r="V284" s="154">
        <f t="shared" si="34"/>
        <v>0</v>
      </c>
      <c r="W284" s="41">
        <v>285880</v>
      </c>
      <c r="X284" s="41">
        <v>285880</v>
      </c>
      <c r="Y284" s="41">
        <f t="shared" si="32"/>
        <v>1766542</v>
      </c>
    </row>
    <row r="285" spans="1:25" s="45" customFormat="1" x14ac:dyDescent="0.3">
      <c r="A285" s="44" t="s">
        <v>921</v>
      </c>
      <c r="B285" s="45" t="s">
        <v>920</v>
      </c>
      <c r="C285" s="44" t="s">
        <v>1003</v>
      </c>
      <c r="D285" s="44" t="s">
        <v>379</v>
      </c>
      <c r="E285" s="44" t="s">
        <v>707</v>
      </c>
      <c r="F285" s="44" t="s">
        <v>632</v>
      </c>
      <c r="G285" s="47">
        <v>41725</v>
      </c>
      <c r="H285" s="47">
        <v>42353.325270717593</v>
      </c>
      <c r="I285" s="44">
        <v>2015</v>
      </c>
      <c r="J285" s="46" t="s">
        <v>878</v>
      </c>
      <c r="K285" s="162">
        <v>617500</v>
      </c>
      <c r="L285" s="46" t="s">
        <v>652</v>
      </c>
      <c r="M285" s="162" t="s">
        <v>652</v>
      </c>
      <c r="N285" s="46" t="s">
        <v>652</v>
      </c>
      <c r="O285" s="162" t="s">
        <v>652</v>
      </c>
      <c r="P285" s="45" t="s">
        <v>272</v>
      </c>
      <c r="Q285" s="44">
        <v>1</v>
      </c>
      <c r="R285" s="41">
        <v>650000</v>
      </c>
      <c r="S285" s="146">
        <v>95</v>
      </c>
      <c r="T285" s="41">
        <v>617500</v>
      </c>
      <c r="U285" s="153">
        <f t="shared" si="33"/>
        <v>0</v>
      </c>
      <c r="V285" s="154">
        <f t="shared" si="34"/>
        <v>0</v>
      </c>
      <c r="W285" s="41">
        <v>0</v>
      </c>
      <c r="X285" s="41">
        <v>0</v>
      </c>
      <c r="Y285" s="41">
        <f t="shared" si="32"/>
        <v>617500</v>
      </c>
    </row>
    <row r="286" spans="1:25" s="45" customFormat="1" x14ac:dyDescent="0.3">
      <c r="A286" s="44" t="s">
        <v>815</v>
      </c>
      <c r="B286" s="45" t="s">
        <v>816</v>
      </c>
      <c r="C286" s="44" t="s">
        <v>1003</v>
      </c>
      <c r="D286" s="44" t="s">
        <v>805</v>
      </c>
      <c r="E286" s="44" t="s">
        <v>828</v>
      </c>
      <c r="F286" s="44">
        <v>2</v>
      </c>
      <c r="G286" s="47">
        <v>41732</v>
      </c>
      <c r="H286" s="47">
        <v>41890.49355334491</v>
      </c>
      <c r="I286" s="44">
        <v>2008</v>
      </c>
      <c r="J286" s="46" t="s">
        <v>803</v>
      </c>
      <c r="K286" s="162">
        <v>3973600</v>
      </c>
      <c r="L286" s="46" t="s">
        <v>652</v>
      </c>
      <c r="M286" s="162" t="s">
        <v>652</v>
      </c>
      <c r="N286" s="46" t="s">
        <v>652</v>
      </c>
      <c r="O286" s="162" t="s">
        <v>652</v>
      </c>
      <c r="P286" s="45" t="s">
        <v>919</v>
      </c>
      <c r="Q286" s="44">
        <v>1</v>
      </c>
      <c r="R286" s="41">
        <v>4924000</v>
      </c>
      <c r="S286" s="146">
        <v>80</v>
      </c>
      <c r="T286" s="41">
        <v>3973600</v>
      </c>
      <c r="U286" s="153">
        <f t="shared" si="33"/>
        <v>0</v>
      </c>
      <c r="V286" s="154">
        <f t="shared" si="34"/>
        <v>0</v>
      </c>
      <c r="W286" s="41">
        <v>0</v>
      </c>
      <c r="X286" s="41">
        <v>0</v>
      </c>
      <c r="Y286" s="41">
        <f t="shared" si="32"/>
        <v>3973600</v>
      </c>
    </row>
    <row r="287" spans="1:25" s="45" customFormat="1" x14ac:dyDescent="0.3">
      <c r="A287" s="44" t="s">
        <v>817</v>
      </c>
      <c r="B287" s="45" t="s">
        <v>818</v>
      </c>
      <c r="C287" s="44" t="s">
        <v>1003</v>
      </c>
      <c r="D287" s="44" t="s">
        <v>4</v>
      </c>
      <c r="E287" s="44" t="s">
        <v>643</v>
      </c>
      <c r="F287" s="44">
        <v>1</v>
      </c>
      <c r="G287" s="47">
        <v>41733</v>
      </c>
      <c r="H287" s="47">
        <v>41971.412499999999</v>
      </c>
      <c r="I287" s="44">
        <v>2008</v>
      </c>
      <c r="J287" s="46" t="s">
        <v>804</v>
      </c>
      <c r="K287" s="162">
        <v>12986552</v>
      </c>
      <c r="L287" s="46" t="s">
        <v>652</v>
      </c>
      <c r="M287" s="162" t="s">
        <v>652</v>
      </c>
      <c r="N287" s="46" t="s">
        <v>652</v>
      </c>
      <c r="O287" s="162" t="s">
        <v>652</v>
      </c>
      <c r="P287" s="45" t="s">
        <v>518</v>
      </c>
      <c r="Q287" s="44">
        <v>1</v>
      </c>
      <c r="R287" s="41">
        <v>13960539.859999999</v>
      </c>
      <c r="S287" s="146">
        <v>95</v>
      </c>
      <c r="T287" s="41">
        <v>13897231</v>
      </c>
      <c r="U287" s="153">
        <f t="shared" si="33"/>
        <v>910679</v>
      </c>
      <c r="V287" s="154">
        <f t="shared" si="34"/>
        <v>7.0124772148912218E-2</v>
      </c>
      <c r="W287" s="41">
        <v>13897231</v>
      </c>
      <c r="X287" s="41">
        <v>1695956</v>
      </c>
      <c r="Y287" s="41">
        <f t="shared" si="32"/>
        <v>0</v>
      </c>
    </row>
    <row r="288" spans="1:25" s="45" customFormat="1" x14ac:dyDescent="0.3">
      <c r="A288" s="44" t="s">
        <v>819</v>
      </c>
      <c r="B288" s="45" t="s">
        <v>820</v>
      </c>
      <c r="C288" s="44" t="s">
        <v>1003</v>
      </c>
      <c r="D288" s="44" t="s">
        <v>270</v>
      </c>
      <c r="E288" s="44" t="s">
        <v>679</v>
      </c>
      <c r="F288" s="44" t="s">
        <v>632</v>
      </c>
      <c r="G288" s="47">
        <v>41740</v>
      </c>
      <c r="H288" s="47">
        <v>41971.412499999999</v>
      </c>
      <c r="I288" s="44">
        <v>2008</v>
      </c>
      <c r="J288" s="46" t="s">
        <v>804</v>
      </c>
      <c r="K288" s="162">
        <v>172000</v>
      </c>
      <c r="L288" s="46" t="s">
        <v>652</v>
      </c>
      <c r="M288" s="162" t="s">
        <v>652</v>
      </c>
      <c r="N288" s="46" t="s">
        <v>652</v>
      </c>
      <c r="O288" s="162" t="s">
        <v>652</v>
      </c>
      <c r="P288" s="45" t="s">
        <v>484</v>
      </c>
      <c r="Q288" s="44">
        <v>1</v>
      </c>
      <c r="R288" s="41">
        <v>215000</v>
      </c>
      <c r="S288" s="146">
        <v>80</v>
      </c>
      <c r="T288" s="41">
        <v>172000</v>
      </c>
      <c r="U288" s="153">
        <f t="shared" si="33"/>
        <v>0</v>
      </c>
      <c r="V288" s="154">
        <f t="shared" si="34"/>
        <v>0</v>
      </c>
      <c r="W288" s="41">
        <v>88614</v>
      </c>
      <c r="X288" s="41">
        <v>30212</v>
      </c>
      <c r="Y288" s="41">
        <f t="shared" si="32"/>
        <v>83386</v>
      </c>
    </row>
    <row r="289" spans="1:25" s="45" customFormat="1" x14ac:dyDescent="0.3">
      <c r="A289" s="44" t="s">
        <v>918</v>
      </c>
      <c r="B289" s="45" t="s">
        <v>917</v>
      </c>
      <c r="C289" s="44" t="s">
        <v>1003</v>
      </c>
      <c r="D289" s="44" t="s">
        <v>270</v>
      </c>
      <c r="E289" s="44" t="s">
        <v>674</v>
      </c>
      <c r="F289" s="44" t="s">
        <v>632</v>
      </c>
      <c r="G289" s="47">
        <v>41757</v>
      </c>
      <c r="H289" s="47">
        <v>42208.610451550929</v>
      </c>
      <c r="I289" s="44">
        <v>2015</v>
      </c>
      <c r="J289" s="46" t="s">
        <v>887</v>
      </c>
      <c r="K289" s="162">
        <v>141160</v>
      </c>
      <c r="L289" s="46" t="s">
        <v>652</v>
      </c>
      <c r="M289" s="162" t="s">
        <v>652</v>
      </c>
      <c r="N289" s="46" t="s">
        <v>652</v>
      </c>
      <c r="O289" s="162" t="s">
        <v>652</v>
      </c>
      <c r="P289" s="45" t="s">
        <v>97</v>
      </c>
      <c r="Q289" s="44">
        <v>1</v>
      </c>
      <c r="R289" s="41">
        <v>302400</v>
      </c>
      <c r="S289" s="146">
        <v>60</v>
      </c>
      <c r="T289" s="41">
        <v>141160</v>
      </c>
      <c r="U289" s="153">
        <f t="shared" si="33"/>
        <v>0</v>
      </c>
      <c r="V289" s="154">
        <f t="shared" si="34"/>
        <v>0</v>
      </c>
      <c r="W289" s="41">
        <v>30152</v>
      </c>
      <c r="X289" s="41">
        <v>12631</v>
      </c>
      <c r="Y289" s="41">
        <f t="shared" si="32"/>
        <v>111008</v>
      </c>
    </row>
    <row r="290" spans="1:25" s="45" customFormat="1" x14ac:dyDescent="0.3">
      <c r="A290" s="44" t="s">
        <v>916</v>
      </c>
      <c r="B290" s="45" t="s">
        <v>915</v>
      </c>
      <c r="C290" s="44" t="s">
        <v>1003</v>
      </c>
      <c r="D290" s="44" t="s">
        <v>379</v>
      </c>
      <c r="E290" s="44" t="s">
        <v>936</v>
      </c>
      <c r="F290" s="44">
        <v>3</v>
      </c>
      <c r="G290" s="47">
        <v>42629</v>
      </c>
      <c r="H290" s="47">
        <v>42732.528862997686</v>
      </c>
      <c r="I290" s="44">
        <v>2015</v>
      </c>
      <c r="J290" s="46" t="s">
        <v>945</v>
      </c>
      <c r="K290" s="162">
        <v>853344</v>
      </c>
      <c r="L290" s="46" t="s">
        <v>652</v>
      </c>
      <c r="M290" s="162" t="s">
        <v>652</v>
      </c>
      <c r="N290" s="46" t="s">
        <v>652</v>
      </c>
      <c r="O290" s="162" t="s">
        <v>652</v>
      </c>
      <c r="P290" s="45" t="s">
        <v>914</v>
      </c>
      <c r="Q290" s="44">
        <v>1</v>
      </c>
      <c r="R290" s="41">
        <v>1343000</v>
      </c>
      <c r="S290" s="146">
        <v>65</v>
      </c>
      <c r="T290" s="41">
        <v>853344</v>
      </c>
      <c r="U290" s="153">
        <f t="shared" si="33"/>
        <v>0</v>
      </c>
      <c r="V290" s="154">
        <f t="shared" si="34"/>
        <v>0</v>
      </c>
      <c r="W290" s="41">
        <v>0</v>
      </c>
      <c r="X290" s="41">
        <v>0</v>
      </c>
      <c r="Y290" s="41">
        <f t="shared" si="32"/>
        <v>853344</v>
      </c>
    </row>
    <row r="291" spans="1:25" s="45" customFormat="1" x14ac:dyDescent="0.3">
      <c r="A291" s="44" t="s">
        <v>821</v>
      </c>
      <c r="B291" s="45" t="s">
        <v>461</v>
      </c>
      <c r="C291" s="44" t="s">
        <v>1003</v>
      </c>
      <c r="D291" s="44" t="s">
        <v>270</v>
      </c>
      <c r="E291" s="44" t="s">
        <v>681</v>
      </c>
      <c r="F291" s="44">
        <v>3</v>
      </c>
      <c r="G291" s="47">
        <v>41782</v>
      </c>
      <c r="H291" s="47">
        <v>41971.412499999999</v>
      </c>
      <c r="I291" s="44">
        <v>2008</v>
      </c>
      <c r="J291" s="46" t="s">
        <v>804</v>
      </c>
      <c r="K291" s="162">
        <v>83590</v>
      </c>
      <c r="L291" s="46" t="s">
        <v>652</v>
      </c>
      <c r="M291" s="162" t="s">
        <v>652</v>
      </c>
      <c r="N291" s="46" t="s">
        <v>652</v>
      </c>
      <c r="O291" s="162" t="s">
        <v>652</v>
      </c>
      <c r="P291" s="45" t="s">
        <v>463</v>
      </c>
      <c r="Q291" s="44">
        <v>1</v>
      </c>
      <c r="R291" s="41">
        <v>128600</v>
      </c>
      <c r="S291" s="146">
        <v>65</v>
      </c>
      <c r="T291" s="41">
        <v>83590</v>
      </c>
      <c r="U291" s="153">
        <f t="shared" si="33"/>
        <v>0</v>
      </c>
      <c r="V291" s="154">
        <f t="shared" si="34"/>
        <v>0</v>
      </c>
      <c r="W291" s="41">
        <v>51292</v>
      </c>
      <c r="X291" s="41">
        <v>51292</v>
      </c>
      <c r="Y291" s="41">
        <f t="shared" si="32"/>
        <v>32298</v>
      </c>
    </row>
    <row r="292" spans="1:25" s="45" customFormat="1" x14ac:dyDescent="0.3">
      <c r="A292" s="44" t="s">
        <v>822</v>
      </c>
      <c r="B292" s="45" t="s">
        <v>823</v>
      </c>
      <c r="C292" s="44" t="s">
        <v>1003</v>
      </c>
      <c r="D292" s="44" t="s">
        <v>270</v>
      </c>
      <c r="E292" s="44" t="s">
        <v>827</v>
      </c>
      <c r="F292" s="44">
        <v>3</v>
      </c>
      <c r="G292" s="47">
        <v>41890</v>
      </c>
      <c r="H292" s="47">
        <v>41971.412499999999</v>
      </c>
      <c r="I292" s="44">
        <v>2008</v>
      </c>
      <c r="J292" s="46" t="s">
        <v>804</v>
      </c>
      <c r="K292" s="162">
        <v>56500</v>
      </c>
      <c r="L292" s="46" t="s">
        <v>652</v>
      </c>
      <c r="M292" s="162" t="s">
        <v>652</v>
      </c>
      <c r="N292" s="46" t="s">
        <v>652</v>
      </c>
      <c r="O292" s="162" t="s">
        <v>652</v>
      </c>
      <c r="P292" s="45" t="s">
        <v>592</v>
      </c>
      <c r="Q292" s="44">
        <v>1</v>
      </c>
      <c r="R292" s="41">
        <v>602158</v>
      </c>
      <c r="S292" s="146">
        <v>49.3</v>
      </c>
      <c r="T292" s="41">
        <v>31658</v>
      </c>
      <c r="U292" s="153">
        <f t="shared" si="33"/>
        <v>-24842</v>
      </c>
      <c r="V292" s="154">
        <f t="shared" si="34"/>
        <v>-0.43968141592920351</v>
      </c>
      <c r="W292" s="41">
        <v>0</v>
      </c>
      <c r="X292" s="41">
        <v>0</v>
      </c>
      <c r="Y292" s="41">
        <f t="shared" si="32"/>
        <v>31658</v>
      </c>
    </row>
    <row r="293" spans="1:25" s="45" customFormat="1" x14ac:dyDescent="0.3">
      <c r="A293" s="44" t="s">
        <v>913</v>
      </c>
      <c r="B293" s="45" t="s">
        <v>912</v>
      </c>
      <c r="C293" s="44" t="s">
        <v>1003</v>
      </c>
      <c r="D293" s="44" t="s">
        <v>270</v>
      </c>
      <c r="E293" s="44" t="s">
        <v>689</v>
      </c>
      <c r="F293" s="44">
        <v>3</v>
      </c>
      <c r="G293" s="47">
        <v>41836</v>
      </c>
      <c r="H293" s="47">
        <v>42208.610451550929</v>
      </c>
      <c r="I293" s="44">
        <v>2015</v>
      </c>
      <c r="J293" s="46" t="s">
        <v>887</v>
      </c>
      <c r="K293" s="162">
        <v>301206</v>
      </c>
      <c r="L293" s="46" t="s">
        <v>652</v>
      </c>
      <c r="M293" s="162" t="s">
        <v>652</v>
      </c>
      <c r="N293" s="46" t="s">
        <v>652</v>
      </c>
      <c r="O293" s="163" t="s">
        <v>652</v>
      </c>
      <c r="P293" s="45" t="s">
        <v>117</v>
      </c>
      <c r="Q293" s="44">
        <v>1</v>
      </c>
      <c r="R293" s="41">
        <v>463394</v>
      </c>
      <c r="S293" s="146">
        <v>65</v>
      </c>
      <c r="T293" s="41">
        <v>301206</v>
      </c>
      <c r="U293" s="153">
        <f t="shared" si="33"/>
        <v>0</v>
      </c>
      <c r="V293" s="154">
        <f t="shared" si="34"/>
        <v>0</v>
      </c>
      <c r="W293" s="41">
        <v>233132</v>
      </c>
      <c r="X293" s="41">
        <v>157110</v>
      </c>
      <c r="Y293" s="41">
        <f t="shared" si="32"/>
        <v>68074</v>
      </c>
    </row>
    <row r="294" spans="1:25" s="45" customFormat="1" x14ac:dyDescent="0.3">
      <c r="A294" s="44" t="s">
        <v>911</v>
      </c>
      <c r="B294" s="45" t="s">
        <v>515</v>
      </c>
      <c r="C294" s="44" t="s">
        <v>1003</v>
      </c>
      <c r="D294" s="44" t="s">
        <v>270</v>
      </c>
      <c r="E294" s="44" t="s">
        <v>672</v>
      </c>
      <c r="F294" s="44" t="s">
        <v>632</v>
      </c>
      <c r="G294" s="47">
        <v>41843</v>
      </c>
      <c r="H294" s="47">
        <v>42353.325270717593</v>
      </c>
      <c r="I294" s="44">
        <v>2015</v>
      </c>
      <c r="J294" s="46" t="s">
        <v>878</v>
      </c>
      <c r="K294" s="162">
        <v>855000</v>
      </c>
      <c r="L294" s="46" t="s">
        <v>652</v>
      </c>
      <c r="M294" s="162" t="s">
        <v>652</v>
      </c>
      <c r="N294" s="46" t="s">
        <v>652</v>
      </c>
      <c r="O294" s="162" t="s">
        <v>652</v>
      </c>
      <c r="P294" s="45" t="s">
        <v>16</v>
      </c>
      <c r="Q294" s="44">
        <v>1</v>
      </c>
      <c r="R294" s="41">
        <v>900000</v>
      </c>
      <c r="S294" s="146">
        <v>95</v>
      </c>
      <c r="T294" s="41">
        <v>855000</v>
      </c>
      <c r="U294" s="153">
        <f t="shared" si="33"/>
        <v>0</v>
      </c>
      <c r="V294" s="154">
        <f t="shared" si="34"/>
        <v>0</v>
      </c>
      <c r="W294" s="41">
        <v>0</v>
      </c>
      <c r="X294" s="41">
        <v>0</v>
      </c>
      <c r="Y294" s="41">
        <f t="shared" si="32"/>
        <v>855000</v>
      </c>
    </row>
    <row r="295" spans="1:25" s="45" customFormat="1" x14ac:dyDescent="0.3">
      <c r="A295" s="44" t="s">
        <v>824</v>
      </c>
      <c r="B295" s="45" t="s">
        <v>825</v>
      </c>
      <c r="C295" s="44" t="s">
        <v>1003</v>
      </c>
      <c r="D295" s="44" t="s">
        <v>270</v>
      </c>
      <c r="E295" s="44" t="s">
        <v>826</v>
      </c>
      <c r="F295" s="44">
        <v>2</v>
      </c>
      <c r="G295" s="47">
        <v>41884</v>
      </c>
      <c r="H295" s="47">
        <v>41971.412499999999</v>
      </c>
      <c r="I295" s="44">
        <v>2008</v>
      </c>
      <c r="J295" s="46" t="s">
        <v>804</v>
      </c>
      <c r="K295" s="162">
        <v>506420</v>
      </c>
      <c r="L295" s="46" t="s">
        <v>652</v>
      </c>
      <c r="M295" s="162" t="s">
        <v>652</v>
      </c>
      <c r="N295" s="46" t="s">
        <v>652</v>
      </c>
      <c r="O295" s="162" t="s">
        <v>652</v>
      </c>
      <c r="P295" s="45" t="s">
        <v>946</v>
      </c>
      <c r="Q295" s="44">
        <v>1</v>
      </c>
      <c r="R295" s="41">
        <v>892950</v>
      </c>
      <c r="S295" s="146">
        <v>80</v>
      </c>
      <c r="T295" s="41">
        <v>506420</v>
      </c>
      <c r="U295" s="153">
        <f t="shared" si="33"/>
        <v>0</v>
      </c>
      <c r="V295" s="154">
        <f t="shared" si="34"/>
        <v>0</v>
      </c>
      <c r="W295" s="41">
        <v>482973</v>
      </c>
      <c r="X295" s="41">
        <v>482973</v>
      </c>
      <c r="Y295" s="41">
        <f t="shared" si="32"/>
        <v>23447</v>
      </c>
    </row>
    <row r="296" spans="1:25" s="45" customFormat="1" x14ac:dyDescent="0.3">
      <c r="A296" s="44" t="s">
        <v>910</v>
      </c>
      <c r="B296" s="45" t="s">
        <v>909</v>
      </c>
      <c r="C296" s="44" t="s">
        <v>1003</v>
      </c>
      <c r="D296" s="44" t="s">
        <v>270</v>
      </c>
      <c r="E296" s="44" t="s">
        <v>677</v>
      </c>
      <c r="F296" s="44">
        <v>1</v>
      </c>
      <c r="G296" s="47">
        <v>41851</v>
      </c>
      <c r="H296" s="47">
        <v>42208.610451550929</v>
      </c>
      <c r="I296" s="44">
        <v>2015</v>
      </c>
      <c r="J296" s="46" t="s">
        <v>887</v>
      </c>
      <c r="K296" s="162">
        <v>522500</v>
      </c>
      <c r="L296" s="46" t="s">
        <v>652</v>
      </c>
      <c r="M296" s="162" t="s">
        <v>652</v>
      </c>
      <c r="N296" s="46" t="s">
        <v>652</v>
      </c>
      <c r="O296" s="162" t="s">
        <v>652</v>
      </c>
      <c r="P296" s="45" t="s">
        <v>264</v>
      </c>
      <c r="Q296" s="44">
        <v>1</v>
      </c>
      <c r="R296" s="41">
        <v>550000</v>
      </c>
      <c r="S296" s="146">
        <v>95</v>
      </c>
      <c r="T296" s="41">
        <v>522500</v>
      </c>
      <c r="U296" s="153">
        <f t="shared" si="33"/>
        <v>0</v>
      </c>
      <c r="V296" s="154">
        <f t="shared" si="34"/>
        <v>0</v>
      </c>
      <c r="W296" s="41">
        <v>175909</v>
      </c>
      <c r="X296" s="41">
        <v>90292</v>
      </c>
      <c r="Y296" s="41">
        <f t="shared" si="32"/>
        <v>346591</v>
      </c>
    </row>
    <row r="297" spans="1:25" s="45" customFormat="1" x14ac:dyDescent="0.3">
      <c r="A297" s="44" t="s">
        <v>908</v>
      </c>
      <c r="B297" s="45" t="s">
        <v>907</v>
      </c>
      <c r="C297" s="44" t="s">
        <v>1003</v>
      </c>
      <c r="D297" s="44" t="s">
        <v>4</v>
      </c>
      <c r="E297" s="44" t="s">
        <v>643</v>
      </c>
      <c r="F297" s="44">
        <v>1</v>
      </c>
      <c r="G297" s="47">
        <v>41887</v>
      </c>
      <c r="H297" s="47">
        <v>42208.610451550929</v>
      </c>
      <c r="I297" s="44">
        <v>2015</v>
      </c>
      <c r="J297" s="46" t="s">
        <v>887</v>
      </c>
      <c r="K297" s="162">
        <v>11651424</v>
      </c>
      <c r="L297" s="46" t="s">
        <v>652</v>
      </c>
      <c r="M297" s="162" t="s">
        <v>652</v>
      </c>
      <c r="N297" s="46" t="s">
        <v>652</v>
      </c>
      <c r="O297" s="162" t="s">
        <v>652</v>
      </c>
      <c r="P297" s="45" t="s">
        <v>518</v>
      </c>
      <c r="Q297" s="44">
        <v>1</v>
      </c>
      <c r="R297" s="41">
        <v>12562308</v>
      </c>
      <c r="S297" s="146">
        <v>95</v>
      </c>
      <c r="T297" s="41">
        <v>12578303</v>
      </c>
      <c r="U297" s="153">
        <f t="shared" si="33"/>
        <v>926879</v>
      </c>
      <c r="V297" s="154">
        <f t="shared" si="34"/>
        <v>7.9550705561826529E-2</v>
      </c>
      <c r="W297" s="41">
        <v>12578303</v>
      </c>
      <c r="X297" s="41">
        <v>3868302</v>
      </c>
      <c r="Y297" s="41">
        <f t="shared" si="32"/>
        <v>0</v>
      </c>
    </row>
    <row r="298" spans="1:25" s="45" customFormat="1" x14ac:dyDescent="0.3">
      <c r="A298" s="44" t="s">
        <v>906</v>
      </c>
      <c r="B298" s="45" t="s">
        <v>525</v>
      </c>
      <c r="C298" s="44" t="s">
        <v>1003</v>
      </c>
      <c r="D298" s="44" t="s">
        <v>270</v>
      </c>
      <c r="E298" s="44" t="s">
        <v>668</v>
      </c>
      <c r="F298" s="44" t="s">
        <v>632</v>
      </c>
      <c r="G298" s="47">
        <v>41988</v>
      </c>
      <c r="H298" s="47">
        <v>42208.610451550929</v>
      </c>
      <c r="I298" s="44">
        <v>2015</v>
      </c>
      <c r="J298" s="46" t="s">
        <v>887</v>
      </c>
      <c r="K298" s="162">
        <v>111042</v>
      </c>
      <c r="L298" s="46" t="s">
        <v>652</v>
      </c>
      <c r="M298" s="162" t="s">
        <v>652</v>
      </c>
      <c r="N298" s="46" t="s">
        <v>652</v>
      </c>
      <c r="O298" s="162" t="s">
        <v>652</v>
      </c>
      <c r="P298" s="45" t="s">
        <v>317</v>
      </c>
      <c r="Q298" s="44">
        <v>1</v>
      </c>
      <c r="R298" s="41">
        <v>241500</v>
      </c>
      <c r="S298" s="146">
        <v>55</v>
      </c>
      <c r="T298" s="41">
        <v>111042</v>
      </c>
      <c r="U298" s="153">
        <f t="shared" si="33"/>
        <v>0</v>
      </c>
      <c r="V298" s="154">
        <f t="shared" si="34"/>
        <v>0</v>
      </c>
      <c r="W298" s="41">
        <v>13233</v>
      </c>
      <c r="X298" s="41">
        <v>13233</v>
      </c>
      <c r="Y298" s="41">
        <f t="shared" si="32"/>
        <v>97809</v>
      </c>
    </row>
    <row r="299" spans="1:25" s="45" customFormat="1" x14ac:dyDescent="0.3">
      <c r="A299" s="44" t="s">
        <v>905</v>
      </c>
      <c r="B299" s="45" t="s">
        <v>904</v>
      </c>
      <c r="C299" s="44" t="s">
        <v>1003</v>
      </c>
      <c r="D299" s="44" t="s">
        <v>270</v>
      </c>
      <c r="E299" s="44" t="s">
        <v>675</v>
      </c>
      <c r="F299" s="44">
        <v>1</v>
      </c>
      <c r="G299" s="47">
        <v>41991</v>
      </c>
      <c r="H299" s="47">
        <v>42208.610451550929</v>
      </c>
      <c r="I299" s="44">
        <v>2015</v>
      </c>
      <c r="J299" s="46" t="s">
        <v>887</v>
      </c>
      <c r="K299" s="162">
        <v>285000</v>
      </c>
      <c r="L299" s="46" t="s">
        <v>652</v>
      </c>
      <c r="M299" s="162" t="s">
        <v>652</v>
      </c>
      <c r="N299" s="46" t="s">
        <v>652</v>
      </c>
      <c r="O299" s="162" t="s">
        <v>652</v>
      </c>
      <c r="P299" s="45" t="s">
        <v>108</v>
      </c>
      <c r="Q299" s="44">
        <v>1</v>
      </c>
      <c r="R299" s="41">
        <v>300000</v>
      </c>
      <c r="S299" s="146">
        <v>95</v>
      </c>
      <c r="T299" s="41">
        <v>285000</v>
      </c>
      <c r="U299" s="153">
        <f t="shared" si="33"/>
        <v>0</v>
      </c>
      <c r="V299" s="154">
        <f t="shared" si="34"/>
        <v>0</v>
      </c>
      <c r="W299" s="41">
        <v>73786</v>
      </c>
      <c r="X299" s="41">
        <v>33501</v>
      </c>
      <c r="Y299" s="41">
        <f t="shared" si="32"/>
        <v>211214</v>
      </c>
    </row>
    <row r="300" spans="1:25" s="45" customFormat="1" x14ac:dyDescent="0.3">
      <c r="A300" s="44" t="s">
        <v>903</v>
      </c>
      <c r="B300" s="45" t="s">
        <v>797</v>
      </c>
      <c r="C300" s="44" t="s">
        <v>1003</v>
      </c>
      <c r="D300" s="44" t="s">
        <v>270</v>
      </c>
      <c r="E300" s="44" t="s">
        <v>671</v>
      </c>
      <c r="F300" s="44" t="s">
        <v>632</v>
      </c>
      <c r="G300" s="47">
        <v>41995</v>
      </c>
      <c r="H300" s="47">
        <v>42208.610451550929</v>
      </c>
      <c r="I300" s="44">
        <v>2015</v>
      </c>
      <c r="J300" s="46" t="s">
        <v>887</v>
      </c>
      <c r="K300" s="162">
        <v>566529</v>
      </c>
      <c r="L300" s="46" t="s">
        <v>652</v>
      </c>
      <c r="M300" s="162" t="s">
        <v>652</v>
      </c>
      <c r="N300" s="46" t="s">
        <v>652</v>
      </c>
      <c r="O300" s="162" t="s">
        <v>652</v>
      </c>
      <c r="P300" s="45" t="s">
        <v>99</v>
      </c>
      <c r="Q300" s="44">
        <v>1</v>
      </c>
      <c r="R300" s="41">
        <v>602370</v>
      </c>
      <c r="S300" s="146">
        <v>95</v>
      </c>
      <c r="T300" s="41">
        <v>566529</v>
      </c>
      <c r="U300" s="153">
        <f t="shared" si="33"/>
        <v>0</v>
      </c>
      <c r="V300" s="154">
        <f t="shared" si="34"/>
        <v>0</v>
      </c>
      <c r="W300" s="41">
        <v>134082</v>
      </c>
      <c r="X300" s="41">
        <v>63551</v>
      </c>
      <c r="Y300" s="41">
        <f t="shared" si="32"/>
        <v>432447</v>
      </c>
    </row>
    <row r="301" spans="1:25" s="45" customFormat="1" x14ac:dyDescent="0.3">
      <c r="A301" s="44" t="s">
        <v>902</v>
      </c>
      <c r="B301" s="45" t="s">
        <v>901</v>
      </c>
      <c r="C301" s="44" t="s">
        <v>1003</v>
      </c>
      <c r="D301" s="44" t="s">
        <v>270</v>
      </c>
      <c r="E301" s="44" t="s">
        <v>656</v>
      </c>
      <c r="F301" s="44">
        <v>1</v>
      </c>
      <c r="G301" s="47">
        <v>41996</v>
      </c>
      <c r="H301" s="47">
        <v>42208.610451550929</v>
      </c>
      <c r="I301" s="44">
        <v>2015</v>
      </c>
      <c r="J301" s="46" t="s">
        <v>887</v>
      </c>
      <c r="K301" s="162">
        <v>5422732</v>
      </c>
      <c r="L301" s="46" t="s">
        <v>652</v>
      </c>
      <c r="M301" s="162" t="s">
        <v>652</v>
      </c>
      <c r="N301" s="46" t="s">
        <v>652</v>
      </c>
      <c r="O301" s="162" t="s">
        <v>652</v>
      </c>
      <c r="P301" s="45" t="s">
        <v>204</v>
      </c>
      <c r="Q301" s="44">
        <v>1</v>
      </c>
      <c r="R301" s="41">
        <v>5707000</v>
      </c>
      <c r="S301" s="146">
        <v>95</v>
      </c>
      <c r="T301" s="41">
        <v>5422732</v>
      </c>
      <c r="U301" s="153">
        <f t="shared" si="33"/>
        <v>0</v>
      </c>
      <c r="V301" s="154">
        <f t="shared" si="34"/>
        <v>0</v>
      </c>
      <c r="W301" s="41">
        <v>98961</v>
      </c>
      <c r="X301" s="41">
        <v>98961</v>
      </c>
      <c r="Y301" s="41">
        <f t="shared" si="32"/>
        <v>5323771</v>
      </c>
    </row>
    <row r="302" spans="1:25" s="45" customFormat="1" x14ac:dyDescent="0.3">
      <c r="A302" s="44" t="s">
        <v>900</v>
      </c>
      <c r="B302" s="45" t="s">
        <v>527</v>
      </c>
      <c r="C302" s="44" t="s">
        <v>1003</v>
      </c>
      <c r="D302" s="44" t="s">
        <v>270</v>
      </c>
      <c r="E302" s="44" t="s">
        <v>667</v>
      </c>
      <c r="F302" s="44" t="s">
        <v>632</v>
      </c>
      <c r="G302" s="47">
        <v>42002</v>
      </c>
      <c r="H302" s="47">
        <v>42353.325270717593</v>
      </c>
      <c r="I302" s="44">
        <v>2015</v>
      </c>
      <c r="J302" s="46" t="s">
        <v>878</v>
      </c>
      <c r="K302" s="162">
        <v>852000</v>
      </c>
      <c r="L302" s="46" t="s">
        <v>652</v>
      </c>
      <c r="M302" s="162" t="s">
        <v>652</v>
      </c>
      <c r="N302" s="46" t="s">
        <v>652</v>
      </c>
      <c r="O302" s="162" t="s">
        <v>652</v>
      </c>
      <c r="P302" s="45" t="s">
        <v>294</v>
      </c>
      <c r="Q302" s="44">
        <v>1</v>
      </c>
      <c r="R302" s="41">
        <v>1065000</v>
      </c>
      <c r="S302" s="146">
        <v>80</v>
      </c>
      <c r="T302" s="41">
        <v>852000</v>
      </c>
      <c r="U302" s="153">
        <f t="shared" si="33"/>
        <v>0</v>
      </c>
      <c r="V302" s="154">
        <f t="shared" si="34"/>
        <v>0</v>
      </c>
      <c r="W302" s="41">
        <v>184941</v>
      </c>
      <c r="X302" s="41">
        <v>0</v>
      </c>
      <c r="Y302" s="41">
        <f t="shared" si="32"/>
        <v>667059</v>
      </c>
    </row>
    <row r="303" spans="1:25" s="45" customFormat="1" x14ac:dyDescent="0.3">
      <c r="A303" s="44" t="s">
        <v>899</v>
      </c>
      <c r="B303" s="45" t="s">
        <v>898</v>
      </c>
      <c r="C303" s="44" t="s">
        <v>1003</v>
      </c>
      <c r="D303" s="44" t="s">
        <v>270</v>
      </c>
      <c r="E303" s="44" t="s">
        <v>702</v>
      </c>
      <c r="F303" s="44" t="s">
        <v>632</v>
      </c>
      <c r="G303" s="47">
        <v>41996</v>
      </c>
      <c r="H303" s="47">
        <v>42353.325270717593</v>
      </c>
      <c r="I303" s="44">
        <v>2015</v>
      </c>
      <c r="J303" s="46" t="s">
        <v>878</v>
      </c>
      <c r="K303" s="162">
        <v>128610</v>
      </c>
      <c r="L303" s="46" t="s">
        <v>652</v>
      </c>
      <c r="M303" s="162" t="s">
        <v>652</v>
      </c>
      <c r="N303" s="46" t="s">
        <v>652</v>
      </c>
      <c r="O303" s="162" t="s">
        <v>652</v>
      </c>
      <c r="P303" s="45" t="s">
        <v>897</v>
      </c>
      <c r="Q303" s="44">
        <v>1</v>
      </c>
      <c r="R303" s="41">
        <v>160762</v>
      </c>
      <c r="S303" s="146">
        <v>80</v>
      </c>
      <c r="T303" s="41">
        <v>128610</v>
      </c>
      <c r="U303" s="153">
        <f t="shared" si="33"/>
        <v>0</v>
      </c>
      <c r="V303" s="154">
        <f t="shared" si="34"/>
        <v>0</v>
      </c>
      <c r="W303" s="41">
        <v>27580</v>
      </c>
      <c r="X303" s="41">
        <v>27580</v>
      </c>
      <c r="Y303" s="41">
        <f t="shared" si="32"/>
        <v>101030</v>
      </c>
    </row>
    <row r="304" spans="1:25" s="45" customFormat="1" x14ac:dyDescent="0.3">
      <c r="A304" s="44" t="s">
        <v>896</v>
      </c>
      <c r="B304" s="45" t="s">
        <v>947</v>
      </c>
      <c r="C304" s="44" t="s">
        <v>1003</v>
      </c>
      <c r="D304" s="44" t="s">
        <v>270</v>
      </c>
      <c r="E304" s="44" t="s">
        <v>937</v>
      </c>
      <c r="F304" s="44">
        <v>3</v>
      </c>
      <c r="G304" s="47">
        <v>42450</v>
      </c>
      <c r="H304" s="47">
        <v>42558.616449386573</v>
      </c>
      <c r="I304" s="44">
        <v>2015</v>
      </c>
      <c r="J304" s="46" t="s">
        <v>948</v>
      </c>
      <c r="K304" s="162">
        <v>336700</v>
      </c>
      <c r="L304" s="46" t="s">
        <v>652</v>
      </c>
      <c r="M304" s="162" t="s">
        <v>652</v>
      </c>
      <c r="N304" s="46" t="s">
        <v>652</v>
      </c>
      <c r="O304" s="162" t="s">
        <v>652</v>
      </c>
      <c r="P304" s="45" t="s">
        <v>895</v>
      </c>
      <c r="Q304" s="44">
        <v>1</v>
      </c>
      <c r="R304" s="41">
        <v>512000</v>
      </c>
      <c r="S304" s="146">
        <v>65</v>
      </c>
      <c r="T304" s="41">
        <v>336700</v>
      </c>
      <c r="U304" s="153">
        <f t="shared" si="33"/>
        <v>0</v>
      </c>
      <c r="V304" s="154">
        <f t="shared" si="34"/>
        <v>0</v>
      </c>
      <c r="W304" s="41">
        <v>0</v>
      </c>
      <c r="X304" s="41">
        <v>0</v>
      </c>
      <c r="Y304" s="41">
        <f t="shared" si="32"/>
        <v>336700</v>
      </c>
    </row>
    <row r="305" spans="1:25" s="45" customFormat="1" x14ac:dyDescent="0.3">
      <c r="A305" s="44" t="s">
        <v>892</v>
      </c>
      <c r="B305" s="45" t="s">
        <v>891</v>
      </c>
      <c r="C305" s="44" t="s">
        <v>1003</v>
      </c>
      <c r="D305" s="44" t="s">
        <v>270</v>
      </c>
      <c r="E305" s="44" t="s">
        <v>934</v>
      </c>
      <c r="F305" s="44">
        <v>3</v>
      </c>
      <c r="G305" s="47">
        <v>42089</v>
      </c>
      <c r="H305" s="47">
        <v>42558</v>
      </c>
      <c r="I305" s="44">
        <v>2015</v>
      </c>
      <c r="J305" s="46" t="s">
        <v>948</v>
      </c>
      <c r="K305" s="162">
        <v>513137</v>
      </c>
      <c r="L305" s="46" t="s">
        <v>652</v>
      </c>
      <c r="M305" s="162" t="s">
        <v>652</v>
      </c>
      <c r="N305" s="46" t="s">
        <v>652</v>
      </c>
      <c r="O305" s="162" t="s">
        <v>652</v>
      </c>
      <c r="P305" s="45" t="s">
        <v>890</v>
      </c>
      <c r="Q305" s="44">
        <v>1</v>
      </c>
      <c r="R305" s="41">
        <v>713595</v>
      </c>
      <c r="S305" s="146">
        <v>65</v>
      </c>
      <c r="T305" s="41">
        <v>513137</v>
      </c>
      <c r="U305" s="153">
        <f t="shared" si="33"/>
        <v>0</v>
      </c>
      <c r="V305" s="154">
        <f t="shared" si="34"/>
        <v>0</v>
      </c>
      <c r="W305" s="41">
        <v>401267</v>
      </c>
      <c r="X305" s="41">
        <v>401267</v>
      </c>
      <c r="Y305" s="41">
        <f t="shared" si="32"/>
        <v>111870</v>
      </c>
    </row>
    <row r="306" spans="1:25" s="45" customFormat="1" x14ac:dyDescent="0.3">
      <c r="A306" s="44" t="s">
        <v>889</v>
      </c>
      <c r="B306" s="45" t="s">
        <v>888</v>
      </c>
      <c r="C306" s="44" t="s">
        <v>1002</v>
      </c>
      <c r="D306" s="44" t="s">
        <v>270</v>
      </c>
      <c r="E306" s="44" t="s">
        <v>655</v>
      </c>
      <c r="F306" s="44" t="s">
        <v>652</v>
      </c>
      <c r="G306" s="47">
        <v>42069</v>
      </c>
      <c r="H306" s="47">
        <v>42208.610451550929</v>
      </c>
      <c r="I306" s="44" t="s">
        <v>652</v>
      </c>
      <c r="J306" s="46" t="s">
        <v>887</v>
      </c>
      <c r="K306" s="163">
        <v>276944</v>
      </c>
      <c r="L306" s="46" t="s">
        <v>652</v>
      </c>
      <c r="M306" s="162" t="s">
        <v>652</v>
      </c>
      <c r="N306" s="46" t="s">
        <v>652</v>
      </c>
      <c r="O306" s="162" t="s">
        <v>652</v>
      </c>
      <c r="P306" s="45" t="s">
        <v>949</v>
      </c>
      <c r="Q306" s="44">
        <v>1</v>
      </c>
      <c r="R306" s="41">
        <v>346180</v>
      </c>
      <c r="S306" s="146">
        <v>80</v>
      </c>
      <c r="T306" s="41">
        <v>276944</v>
      </c>
      <c r="U306" s="153">
        <f t="shared" si="33"/>
        <v>0</v>
      </c>
      <c r="V306" s="154">
        <f t="shared" si="34"/>
        <v>0</v>
      </c>
      <c r="W306" s="41">
        <v>201106</v>
      </c>
      <c r="X306" s="41">
        <v>102754</v>
      </c>
      <c r="Y306" s="41">
        <f t="shared" si="32"/>
        <v>75838</v>
      </c>
    </row>
    <row r="307" spans="1:25" s="45" customFormat="1" x14ac:dyDescent="0.3">
      <c r="A307" s="44" t="s">
        <v>886</v>
      </c>
      <c r="B307" s="45" t="s">
        <v>529</v>
      </c>
      <c r="C307" s="44" t="s">
        <v>1003</v>
      </c>
      <c r="D307" s="44" t="s">
        <v>270</v>
      </c>
      <c r="E307" s="44" t="s">
        <v>666</v>
      </c>
      <c r="F307" s="44" t="s">
        <v>632</v>
      </c>
      <c r="G307" s="47">
        <v>42072</v>
      </c>
      <c r="H307" s="47">
        <v>42353.325270717593</v>
      </c>
      <c r="I307" s="44">
        <v>2015</v>
      </c>
      <c r="J307" s="46" t="s">
        <v>878</v>
      </c>
      <c r="K307" s="162">
        <v>950000</v>
      </c>
      <c r="L307" s="46" t="s">
        <v>652</v>
      </c>
      <c r="M307" s="162" t="s">
        <v>652</v>
      </c>
      <c r="N307" s="46" t="s">
        <v>652</v>
      </c>
      <c r="O307" s="162" t="s">
        <v>652</v>
      </c>
      <c r="P307" s="45" t="s">
        <v>16</v>
      </c>
      <c r="Q307" s="44">
        <v>1</v>
      </c>
      <c r="R307" s="41">
        <v>1000000</v>
      </c>
      <c r="S307" s="146">
        <v>95</v>
      </c>
      <c r="T307" s="41">
        <v>950000</v>
      </c>
      <c r="U307" s="153">
        <f t="shared" si="33"/>
        <v>0</v>
      </c>
      <c r="V307" s="154">
        <f t="shared" si="34"/>
        <v>0</v>
      </c>
      <c r="W307" s="41">
        <v>0</v>
      </c>
      <c r="X307" s="41">
        <v>0</v>
      </c>
      <c r="Y307" s="41">
        <f t="shared" si="32"/>
        <v>950000</v>
      </c>
    </row>
    <row r="308" spans="1:25" s="45" customFormat="1" x14ac:dyDescent="0.3">
      <c r="A308" s="44" t="s">
        <v>885</v>
      </c>
      <c r="B308" s="45" t="s">
        <v>884</v>
      </c>
      <c r="C308" s="44" t="s">
        <v>1003</v>
      </c>
      <c r="D308" s="44" t="s">
        <v>471</v>
      </c>
      <c r="E308" s="44" t="s">
        <v>939</v>
      </c>
      <c r="F308" s="44">
        <v>3</v>
      </c>
      <c r="G308" s="47">
        <v>42088</v>
      </c>
      <c r="H308" s="47">
        <v>42353.325270717593</v>
      </c>
      <c r="I308" s="44">
        <v>2015</v>
      </c>
      <c r="J308" s="46" t="s">
        <v>878</v>
      </c>
      <c r="K308" s="162">
        <v>2303007</v>
      </c>
      <c r="L308" s="46" t="s">
        <v>652</v>
      </c>
      <c r="M308" s="162" t="s">
        <v>652</v>
      </c>
      <c r="N308" s="46" t="s">
        <v>652</v>
      </c>
      <c r="O308" s="163" t="s">
        <v>652</v>
      </c>
      <c r="P308" s="45" t="s">
        <v>883</v>
      </c>
      <c r="Q308" s="44">
        <v>1</v>
      </c>
      <c r="R308" s="41">
        <v>3543071</v>
      </c>
      <c r="S308" s="146">
        <v>65</v>
      </c>
      <c r="T308" s="41">
        <v>2302996</v>
      </c>
      <c r="U308" s="153">
        <f t="shared" si="33"/>
        <v>-11</v>
      </c>
      <c r="V308" s="154">
        <f t="shared" si="34"/>
        <v>-4.7763641187748007E-6</v>
      </c>
      <c r="W308" s="41">
        <v>1321943</v>
      </c>
      <c r="X308" s="41">
        <v>1321943</v>
      </c>
      <c r="Y308" s="41">
        <f t="shared" si="32"/>
        <v>981053</v>
      </c>
    </row>
    <row r="309" spans="1:25" s="45" customFormat="1" x14ac:dyDescent="0.3">
      <c r="A309" s="44" t="s">
        <v>882</v>
      </c>
      <c r="B309" s="45" t="s">
        <v>881</v>
      </c>
      <c r="C309" s="44" t="s">
        <v>1003</v>
      </c>
      <c r="D309" s="44" t="s">
        <v>379</v>
      </c>
      <c r="E309" s="44" t="s">
        <v>669</v>
      </c>
      <c r="F309" s="44">
        <v>2</v>
      </c>
      <c r="G309" s="47">
        <v>42264</v>
      </c>
      <c r="H309" s="47">
        <v>42353.325270717593</v>
      </c>
      <c r="I309" s="44">
        <v>2015</v>
      </c>
      <c r="J309" s="46" t="s">
        <v>878</v>
      </c>
      <c r="K309" s="162">
        <v>2171800</v>
      </c>
      <c r="L309" s="46" t="s">
        <v>652</v>
      </c>
      <c r="M309" s="162" t="s">
        <v>652</v>
      </c>
      <c r="N309" s="46" t="s">
        <v>652</v>
      </c>
      <c r="O309" s="162" t="s">
        <v>652</v>
      </c>
      <c r="P309" s="45" t="s">
        <v>354</v>
      </c>
      <c r="Q309" s="44">
        <v>1</v>
      </c>
      <c r="R309" s="41">
        <v>2317000</v>
      </c>
      <c r="S309" s="146">
        <v>80</v>
      </c>
      <c r="T309" s="41">
        <v>2171800</v>
      </c>
      <c r="U309" s="153">
        <f t="shared" si="33"/>
        <v>0</v>
      </c>
      <c r="V309" s="154">
        <f t="shared" si="34"/>
        <v>0</v>
      </c>
      <c r="W309" s="41">
        <v>0</v>
      </c>
      <c r="X309" s="41">
        <v>0</v>
      </c>
      <c r="Y309" s="41">
        <f t="shared" si="32"/>
        <v>2171800</v>
      </c>
    </row>
    <row r="310" spans="1:25" s="45" customFormat="1" x14ac:dyDescent="0.3">
      <c r="A310" s="44" t="s">
        <v>880</v>
      </c>
      <c r="B310" s="45" t="s">
        <v>879</v>
      </c>
      <c r="C310" s="44" t="s">
        <v>1002</v>
      </c>
      <c r="D310" s="44" t="s">
        <v>270</v>
      </c>
      <c r="E310" s="44" t="s">
        <v>655</v>
      </c>
      <c r="F310" s="44" t="s">
        <v>652</v>
      </c>
      <c r="G310" s="47">
        <v>42282</v>
      </c>
      <c r="H310" s="47">
        <v>42353.325270717593</v>
      </c>
      <c r="I310" s="44" t="s">
        <v>652</v>
      </c>
      <c r="J310" s="46" t="s">
        <v>878</v>
      </c>
      <c r="K310" s="163">
        <v>994500</v>
      </c>
      <c r="L310" s="46" t="s">
        <v>652</v>
      </c>
      <c r="M310" s="162" t="s">
        <v>652</v>
      </c>
      <c r="N310" s="46" t="s">
        <v>652</v>
      </c>
      <c r="O310" s="162" t="s">
        <v>652</v>
      </c>
      <c r="P310" s="45" t="s">
        <v>112</v>
      </c>
      <c r="Q310" s="44">
        <v>1</v>
      </c>
      <c r="R310" s="41">
        <v>1530000</v>
      </c>
      <c r="S310" s="146">
        <v>65</v>
      </c>
      <c r="T310" s="41">
        <v>994500</v>
      </c>
      <c r="U310" s="153">
        <f t="shared" ref="U310:U331" si="35">T310-K310</f>
        <v>0</v>
      </c>
      <c r="V310" s="154">
        <f t="shared" ref="V310:V331" si="36">T310/K310-1</f>
        <v>0</v>
      </c>
      <c r="W310" s="41">
        <v>319639</v>
      </c>
      <c r="X310" s="41">
        <v>0</v>
      </c>
      <c r="Y310" s="41">
        <f t="shared" si="32"/>
        <v>674861</v>
      </c>
    </row>
    <row r="311" spans="1:25" s="45" customFormat="1" x14ac:dyDescent="0.3">
      <c r="A311" s="44" t="s">
        <v>877</v>
      </c>
      <c r="B311" s="45" t="s">
        <v>876</v>
      </c>
      <c r="C311" s="44" t="s">
        <v>1003</v>
      </c>
      <c r="D311" s="44" t="s">
        <v>270</v>
      </c>
      <c r="E311" s="44" t="s">
        <v>660</v>
      </c>
      <c r="F311" s="44" t="s">
        <v>632</v>
      </c>
      <c r="G311" s="47">
        <v>42328</v>
      </c>
      <c r="H311" s="47">
        <v>42558.616449386573</v>
      </c>
      <c r="I311" s="44">
        <v>2015</v>
      </c>
      <c r="J311" s="46" t="s">
        <v>948</v>
      </c>
      <c r="K311" s="162">
        <v>107309</v>
      </c>
      <c r="L311" s="46" t="s">
        <v>652</v>
      </c>
      <c r="M311" s="162" t="s">
        <v>652</v>
      </c>
      <c r="N311" s="46" t="s">
        <v>652</v>
      </c>
      <c r="O311" s="162" t="s">
        <v>652</v>
      </c>
      <c r="P311" s="45" t="s">
        <v>942</v>
      </c>
      <c r="Q311" s="44">
        <v>1</v>
      </c>
      <c r="R311" s="41">
        <v>138000</v>
      </c>
      <c r="S311" s="146">
        <v>80</v>
      </c>
      <c r="T311" s="41">
        <v>107309</v>
      </c>
      <c r="U311" s="153">
        <f t="shared" si="35"/>
        <v>0</v>
      </c>
      <c r="V311" s="154">
        <f t="shared" si="36"/>
        <v>0</v>
      </c>
      <c r="W311" s="41">
        <v>16082</v>
      </c>
      <c r="X311" s="41">
        <v>16082</v>
      </c>
      <c r="Y311" s="41">
        <f t="shared" si="32"/>
        <v>91227</v>
      </c>
    </row>
    <row r="312" spans="1:25" s="45" customFormat="1" x14ac:dyDescent="0.3">
      <c r="A312" s="44" t="s">
        <v>875</v>
      </c>
      <c r="B312" s="45" t="s">
        <v>546</v>
      </c>
      <c r="C312" s="44" t="s">
        <v>1003</v>
      </c>
      <c r="D312" s="44" t="s">
        <v>270</v>
      </c>
      <c r="E312" s="44" t="s">
        <v>663</v>
      </c>
      <c r="F312" s="44" t="s">
        <v>632</v>
      </c>
      <c r="G312" s="47">
        <v>42332</v>
      </c>
      <c r="H312" s="47">
        <v>42558.616449386573</v>
      </c>
      <c r="I312" s="44">
        <v>2015</v>
      </c>
      <c r="J312" s="46" t="s">
        <v>948</v>
      </c>
      <c r="K312" s="162">
        <v>30550</v>
      </c>
      <c r="L312" s="46" t="s">
        <v>652</v>
      </c>
      <c r="M312" s="162" t="s">
        <v>652</v>
      </c>
      <c r="N312" s="46" t="s">
        <v>652</v>
      </c>
      <c r="O312" s="162" t="s">
        <v>652</v>
      </c>
      <c r="P312" s="45" t="s">
        <v>304</v>
      </c>
      <c r="Q312" s="44">
        <v>1</v>
      </c>
      <c r="R312" s="41">
        <v>47000</v>
      </c>
      <c r="S312" s="146">
        <v>65</v>
      </c>
      <c r="T312" s="41">
        <v>30550</v>
      </c>
      <c r="U312" s="153">
        <f t="shared" si="35"/>
        <v>0</v>
      </c>
      <c r="V312" s="154">
        <f t="shared" si="36"/>
        <v>0</v>
      </c>
      <c r="W312" s="41">
        <v>0</v>
      </c>
      <c r="X312" s="41">
        <v>0</v>
      </c>
      <c r="Y312" s="41">
        <f t="shared" si="32"/>
        <v>30550</v>
      </c>
    </row>
    <row r="313" spans="1:25" s="45" customFormat="1" x14ac:dyDescent="0.3">
      <c r="A313" s="44" t="s">
        <v>874</v>
      </c>
      <c r="B313" s="45" t="s">
        <v>873</v>
      </c>
      <c r="C313" s="44" t="s">
        <v>1003</v>
      </c>
      <c r="D313" s="44" t="s">
        <v>270</v>
      </c>
      <c r="E313" s="44" t="s">
        <v>940</v>
      </c>
      <c r="F313" s="44">
        <v>2</v>
      </c>
      <c r="G313" s="47">
        <v>42415</v>
      </c>
      <c r="H313" s="47">
        <v>42558.616449386573</v>
      </c>
      <c r="I313" s="44">
        <v>2015</v>
      </c>
      <c r="J313" s="46" t="s">
        <v>948</v>
      </c>
      <c r="K313" s="162">
        <v>826400</v>
      </c>
      <c r="L313" s="46" t="s">
        <v>652</v>
      </c>
      <c r="M313" s="162" t="s">
        <v>652</v>
      </c>
      <c r="N313" s="46" t="s">
        <v>652</v>
      </c>
      <c r="O313" s="162" t="s">
        <v>652</v>
      </c>
      <c r="P313" s="45" t="s">
        <v>872</v>
      </c>
      <c r="Q313" s="44">
        <v>1</v>
      </c>
      <c r="R313" s="41">
        <v>1010000</v>
      </c>
      <c r="S313" s="146">
        <v>80</v>
      </c>
      <c r="T313" s="41">
        <v>826400</v>
      </c>
      <c r="U313" s="153">
        <f t="shared" si="35"/>
        <v>0</v>
      </c>
      <c r="V313" s="154">
        <f t="shared" si="36"/>
        <v>0</v>
      </c>
      <c r="W313" s="41">
        <v>0</v>
      </c>
      <c r="X313" s="41">
        <v>0</v>
      </c>
      <c r="Y313" s="41">
        <f t="shared" si="32"/>
        <v>826400</v>
      </c>
    </row>
    <row r="314" spans="1:25" s="45" customFormat="1" x14ac:dyDescent="0.3">
      <c r="A314" s="44" t="s">
        <v>950</v>
      </c>
      <c r="B314" s="45" t="s">
        <v>944</v>
      </c>
      <c r="C314" s="44" t="s">
        <v>1003</v>
      </c>
      <c r="D314" s="44" t="s">
        <v>270</v>
      </c>
      <c r="E314" s="44" t="s">
        <v>659</v>
      </c>
      <c r="F314" s="44">
        <v>2</v>
      </c>
      <c r="G314" s="47">
        <v>42358</v>
      </c>
      <c r="H314" s="47">
        <v>42558.616449386573</v>
      </c>
      <c r="I314" s="44">
        <v>2015</v>
      </c>
      <c r="J314" s="46" t="s">
        <v>948</v>
      </c>
      <c r="K314" s="162">
        <v>575830</v>
      </c>
      <c r="L314" s="46" t="s">
        <v>652</v>
      </c>
      <c r="M314" s="162" t="s">
        <v>652</v>
      </c>
      <c r="N314" s="46" t="s">
        <v>652</v>
      </c>
      <c r="O314" s="162" t="s">
        <v>652</v>
      </c>
      <c r="P314" s="45" t="s">
        <v>123</v>
      </c>
      <c r="Q314" s="44">
        <v>1</v>
      </c>
      <c r="R314" s="41">
        <v>1687364</v>
      </c>
      <c r="S314" s="146">
        <v>75.5</v>
      </c>
      <c r="T314" s="41">
        <v>575830</v>
      </c>
      <c r="U314" s="153">
        <f t="shared" si="35"/>
        <v>0</v>
      </c>
      <c r="V314" s="154">
        <f t="shared" si="36"/>
        <v>0</v>
      </c>
      <c r="W314" s="41">
        <v>65811</v>
      </c>
      <c r="X314" s="41">
        <v>65811</v>
      </c>
      <c r="Y314" s="41">
        <f t="shared" si="32"/>
        <v>510019</v>
      </c>
    </row>
    <row r="315" spans="1:25" s="45" customFormat="1" x14ac:dyDescent="0.3">
      <c r="A315" s="44" t="s">
        <v>951</v>
      </c>
      <c r="B315" s="45" t="s">
        <v>952</v>
      </c>
      <c r="C315" s="44" t="s">
        <v>1003</v>
      </c>
      <c r="D315" s="44" t="s">
        <v>270</v>
      </c>
      <c r="E315" s="44" t="s">
        <v>992</v>
      </c>
      <c r="F315" s="44">
        <v>2</v>
      </c>
      <c r="G315" s="47">
        <v>42468</v>
      </c>
      <c r="H315" s="47">
        <v>42558.616449386573</v>
      </c>
      <c r="I315" s="44">
        <v>2015</v>
      </c>
      <c r="J315" s="46" t="s">
        <v>948</v>
      </c>
      <c r="K315" s="162">
        <v>428840</v>
      </c>
      <c r="L315" s="46" t="s">
        <v>652</v>
      </c>
      <c r="M315" s="162" t="s">
        <v>652</v>
      </c>
      <c r="N315" s="46" t="s">
        <v>652</v>
      </c>
      <c r="O315" s="162" t="s">
        <v>652</v>
      </c>
      <c r="P315" s="45" t="s">
        <v>953</v>
      </c>
      <c r="Q315" s="44">
        <v>1</v>
      </c>
      <c r="R315" s="41">
        <v>1122618</v>
      </c>
      <c r="S315" s="146">
        <v>38.200000000000003</v>
      </c>
      <c r="T315" s="41">
        <v>428840</v>
      </c>
      <c r="U315" s="153">
        <f t="shared" si="35"/>
        <v>0</v>
      </c>
      <c r="V315" s="154">
        <f t="shared" si="36"/>
        <v>0</v>
      </c>
      <c r="W315" s="41">
        <v>71838</v>
      </c>
      <c r="X315" s="41">
        <v>71838</v>
      </c>
      <c r="Y315" s="41">
        <f t="shared" si="32"/>
        <v>357002</v>
      </c>
    </row>
    <row r="316" spans="1:25" s="45" customFormat="1" x14ac:dyDescent="0.3">
      <c r="A316" s="44" t="s">
        <v>954</v>
      </c>
      <c r="B316" s="45" t="s">
        <v>955</v>
      </c>
      <c r="C316" s="44" t="s">
        <v>1003</v>
      </c>
      <c r="D316" s="44" t="s">
        <v>379</v>
      </c>
      <c r="E316" s="44" t="s">
        <v>986</v>
      </c>
      <c r="F316" s="44">
        <v>3</v>
      </c>
      <c r="G316" s="47">
        <v>42586</v>
      </c>
      <c r="H316" s="47">
        <v>42732.528862997686</v>
      </c>
      <c r="I316" s="44">
        <v>2015</v>
      </c>
      <c r="J316" s="46" t="s">
        <v>945</v>
      </c>
      <c r="K316" s="162">
        <v>215947</v>
      </c>
      <c r="L316" s="46" t="s">
        <v>652</v>
      </c>
      <c r="M316" s="162" t="s">
        <v>652</v>
      </c>
      <c r="N316" s="46" t="s">
        <v>652</v>
      </c>
      <c r="O316" s="162" t="s">
        <v>652</v>
      </c>
      <c r="P316" s="45" t="s">
        <v>956</v>
      </c>
      <c r="Q316" s="44">
        <v>1</v>
      </c>
      <c r="R316" s="41">
        <v>343000</v>
      </c>
      <c r="S316" s="146">
        <v>65</v>
      </c>
      <c r="T316" s="41">
        <v>215947</v>
      </c>
      <c r="U316" s="153">
        <f t="shared" si="35"/>
        <v>0</v>
      </c>
      <c r="V316" s="154">
        <f t="shared" si="36"/>
        <v>0</v>
      </c>
      <c r="W316" s="41">
        <v>0</v>
      </c>
      <c r="X316" s="41">
        <v>0</v>
      </c>
      <c r="Y316" s="41">
        <f t="shared" si="32"/>
        <v>215947</v>
      </c>
    </row>
    <row r="317" spans="1:25" s="45" customFormat="1" x14ac:dyDescent="0.3">
      <c r="A317" s="44" t="s">
        <v>957</v>
      </c>
      <c r="B317" s="45" t="s">
        <v>958</v>
      </c>
      <c r="C317" s="44" t="s">
        <v>1003</v>
      </c>
      <c r="D317" s="44" t="s">
        <v>270</v>
      </c>
      <c r="E317" s="44" t="s">
        <v>987</v>
      </c>
      <c r="F317" s="44">
        <v>2</v>
      </c>
      <c r="G317" s="47">
        <v>42468</v>
      </c>
      <c r="H317" s="47">
        <v>42558.616449386573</v>
      </c>
      <c r="I317" s="44">
        <v>2015</v>
      </c>
      <c r="J317" s="46" t="s">
        <v>948</v>
      </c>
      <c r="K317" s="162">
        <v>460800</v>
      </c>
      <c r="L317" s="46" t="s">
        <v>652</v>
      </c>
      <c r="M317" s="162" t="s">
        <v>652</v>
      </c>
      <c r="N317" s="46" t="s">
        <v>652</v>
      </c>
      <c r="O317" s="163" t="s">
        <v>652</v>
      </c>
      <c r="P317" s="45" t="s">
        <v>959</v>
      </c>
      <c r="Q317" s="44">
        <v>1</v>
      </c>
      <c r="R317" s="41">
        <v>547000</v>
      </c>
      <c r="S317" s="146">
        <v>80</v>
      </c>
      <c r="T317" s="41">
        <v>460800</v>
      </c>
      <c r="U317" s="153">
        <f t="shared" si="35"/>
        <v>0</v>
      </c>
      <c r="V317" s="154">
        <f t="shared" si="36"/>
        <v>0</v>
      </c>
      <c r="W317" s="41">
        <v>0</v>
      </c>
      <c r="X317" s="41">
        <v>0</v>
      </c>
      <c r="Y317" s="41">
        <f t="shared" si="32"/>
        <v>460800</v>
      </c>
    </row>
    <row r="318" spans="1:25" s="45" customFormat="1" x14ac:dyDescent="0.3">
      <c r="A318" s="44" t="s">
        <v>960</v>
      </c>
      <c r="B318" s="45" t="s">
        <v>961</v>
      </c>
      <c r="C318" s="44" t="s">
        <v>1003</v>
      </c>
      <c r="D318" s="44" t="s">
        <v>270</v>
      </c>
      <c r="E318" s="44" t="s">
        <v>988</v>
      </c>
      <c r="F318" s="44">
        <v>1</v>
      </c>
      <c r="G318" s="47">
        <v>42415</v>
      </c>
      <c r="H318" s="47">
        <v>42732.528862997686</v>
      </c>
      <c r="I318" s="44">
        <v>2015</v>
      </c>
      <c r="J318" s="46" t="s">
        <v>945</v>
      </c>
      <c r="K318" s="162">
        <v>484669</v>
      </c>
      <c r="L318" s="46" t="s">
        <v>652</v>
      </c>
      <c r="M318" s="162" t="s">
        <v>652</v>
      </c>
      <c r="N318" s="46" t="s">
        <v>652</v>
      </c>
      <c r="O318" s="162" t="s">
        <v>652</v>
      </c>
      <c r="P318" s="45" t="s">
        <v>962</v>
      </c>
      <c r="Q318" s="44">
        <v>1</v>
      </c>
      <c r="R318" s="41">
        <v>484125</v>
      </c>
      <c r="S318" s="146">
        <v>95</v>
      </c>
      <c r="T318" s="41">
        <v>484669</v>
      </c>
      <c r="U318" s="153">
        <f t="shared" si="35"/>
        <v>0</v>
      </c>
      <c r="V318" s="154">
        <f t="shared" si="36"/>
        <v>0</v>
      </c>
      <c r="W318" s="41">
        <v>0</v>
      </c>
      <c r="X318" s="41">
        <v>0</v>
      </c>
      <c r="Y318" s="41">
        <f t="shared" si="32"/>
        <v>484669</v>
      </c>
    </row>
    <row r="319" spans="1:25" s="45" customFormat="1" x14ac:dyDescent="0.3">
      <c r="A319" s="44" t="s">
        <v>963</v>
      </c>
      <c r="B319" s="45" t="s">
        <v>964</v>
      </c>
      <c r="C319" s="44" t="s">
        <v>1003</v>
      </c>
      <c r="D319" s="44" t="s">
        <v>805</v>
      </c>
      <c r="E319" s="44" t="s">
        <v>989</v>
      </c>
      <c r="F319" s="44">
        <v>2</v>
      </c>
      <c r="G319" s="47">
        <v>42421</v>
      </c>
      <c r="H319" s="47">
        <v>42558.616449386573</v>
      </c>
      <c r="I319" s="44">
        <v>2015</v>
      </c>
      <c r="J319" s="46" t="s">
        <v>948</v>
      </c>
      <c r="K319" s="162">
        <v>9015340</v>
      </c>
      <c r="L319" s="46" t="s">
        <v>652</v>
      </c>
      <c r="M319" s="162" t="s">
        <v>652</v>
      </c>
      <c r="N319" s="46" t="s">
        <v>652</v>
      </c>
      <c r="O319" s="162" t="s">
        <v>652</v>
      </c>
      <c r="P319" s="45" t="s">
        <v>268</v>
      </c>
      <c r="Q319" s="44">
        <v>1</v>
      </c>
      <c r="R319" s="41">
        <v>10743300</v>
      </c>
      <c r="S319" s="146">
        <v>80</v>
      </c>
      <c r="T319" s="41">
        <v>9015340</v>
      </c>
      <c r="U319" s="153">
        <f t="shared" si="35"/>
        <v>0</v>
      </c>
      <c r="V319" s="154">
        <f t="shared" si="36"/>
        <v>0</v>
      </c>
      <c r="W319" s="41">
        <v>0</v>
      </c>
      <c r="X319" s="41">
        <v>0</v>
      </c>
      <c r="Y319" s="41">
        <f t="shared" si="32"/>
        <v>9015340</v>
      </c>
    </row>
    <row r="320" spans="1:25" s="45" customFormat="1" x14ac:dyDescent="0.3">
      <c r="A320" s="44" t="s">
        <v>965</v>
      </c>
      <c r="B320" s="45" t="s">
        <v>966</v>
      </c>
      <c r="C320" s="44" t="s">
        <v>1002</v>
      </c>
      <c r="D320" s="44" t="s">
        <v>270</v>
      </c>
      <c r="E320" s="44" t="s">
        <v>655</v>
      </c>
      <c r="F320" s="44" t="s">
        <v>652</v>
      </c>
      <c r="G320" s="47">
        <v>42453</v>
      </c>
      <c r="H320" s="47">
        <v>42558.616449386573</v>
      </c>
      <c r="I320" s="44" t="s">
        <v>652</v>
      </c>
      <c r="J320" s="46" t="s">
        <v>948</v>
      </c>
      <c r="K320" s="162">
        <v>264536</v>
      </c>
      <c r="L320" s="46" t="s">
        <v>652</v>
      </c>
      <c r="M320" s="162" t="s">
        <v>652</v>
      </c>
      <c r="N320" s="46" t="s">
        <v>652</v>
      </c>
      <c r="O320" s="162" t="s">
        <v>652</v>
      </c>
      <c r="P320" s="45" t="s">
        <v>967</v>
      </c>
      <c r="Q320" s="44">
        <v>1</v>
      </c>
      <c r="R320" s="41">
        <v>330670</v>
      </c>
      <c r="S320" s="146">
        <v>80</v>
      </c>
      <c r="T320" s="41">
        <v>264536</v>
      </c>
      <c r="U320" s="153">
        <f t="shared" si="35"/>
        <v>0</v>
      </c>
      <c r="V320" s="154">
        <f t="shared" si="36"/>
        <v>0</v>
      </c>
      <c r="W320" s="41">
        <v>199323</v>
      </c>
      <c r="X320" s="41">
        <v>98124</v>
      </c>
      <c r="Y320" s="41">
        <f t="shared" si="32"/>
        <v>65213</v>
      </c>
    </row>
    <row r="321" spans="1:25" s="45" customFormat="1" x14ac:dyDescent="0.3">
      <c r="A321" s="44" t="s">
        <v>968</v>
      </c>
      <c r="B321" s="45" t="s">
        <v>969</v>
      </c>
      <c r="C321" s="44" t="s">
        <v>1003</v>
      </c>
      <c r="D321" s="44" t="s">
        <v>270</v>
      </c>
      <c r="E321" s="44" t="s">
        <v>682</v>
      </c>
      <c r="F321" s="44" t="s">
        <v>632</v>
      </c>
      <c r="G321" s="47">
        <v>42468</v>
      </c>
      <c r="H321" s="47">
        <v>42558.616449386573</v>
      </c>
      <c r="I321" s="44">
        <v>2015</v>
      </c>
      <c r="J321" s="46" t="s">
        <v>948</v>
      </c>
      <c r="K321" s="162">
        <v>110040</v>
      </c>
      <c r="L321" s="46" t="s">
        <v>652</v>
      </c>
      <c r="M321" s="162" t="s">
        <v>652</v>
      </c>
      <c r="N321" s="46" t="s">
        <v>652</v>
      </c>
      <c r="O321" s="162" t="s">
        <v>652</v>
      </c>
      <c r="P321" s="45" t="s">
        <v>970</v>
      </c>
      <c r="Q321" s="44">
        <v>1</v>
      </c>
      <c r="R321" s="41">
        <v>137550</v>
      </c>
      <c r="S321" s="146">
        <v>80</v>
      </c>
      <c r="T321" s="41">
        <v>110040</v>
      </c>
      <c r="U321" s="153">
        <f t="shared" si="35"/>
        <v>0</v>
      </c>
      <c r="V321" s="154">
        <f t="shared" si="36"/>
        <v>0</v>
      </c>
      <c r="W321" s="41">
        <v>0</v>
      </c>
      <c r="X321" s="41">
        <v>0</v>
      </c>
      <c r="Y321" s="41">
        <f t="shared" si="32"/>
        <v>110040</v>
      </c>
    </row>
    <row r="322" spans="1:25" s="45" customFormat="1" x14ac:dyDescent="0.3">
      <c r="A322" s="44" t="s">
        <v>971</v>
      </c>
      <c r="B322" s="45" t="s">
        <v>972</v>
      </c>
      <c r="C322" s="44" t="s">
        <v>1003</v>
      </c>
      <c r="D322" s="44" t="s">
        <v>379</v>
      </c>
      <c r="E322" s="44" t="s">
        <v>990</v>
      </c>
      <c r="F322" s="44">
        <v>2</v>
      </c>
      <c r="G322" s="47">
        <v>42970</v>
      </c>
      <c r="H322" s="47">
        <v>43048.502150092594</v>
      </c>
      <c r="I322" s="44">
        <v>2016</v>
      </c>
      <c r="J322" s="46" t="s">
        <v>993</v>
      </c>
      <c r="K322" s="162">
        <v>1344538</v>
      </c>
      <c r="L322" s="46" t="s">
        <v>652</v>
      </c>
      <c r="M322" s="162" t="s">
        <v>652</v>
      </c>
      <c r="N322" s="46" t="s">
        <v>652</v>
      </c>
      <c r="O322" s="162" t="s">
        <v>652</v>
      </c>
      <c r="P322" s="45" t="s">
        <v>973</v>
      </c>
      <c r="Q322" s="44">
        <v>1</v>
      </c>
      <c r="R322" s="41">
        <v>2000800</v>
      </c>
      <c r="S322" s="146">
        <v>67.2</v>
      </c>
      <c r="T322" s="41">
        <v>1344538</v>
      </c>
      <c r="U322" s="153">
        <f t="shared" si="35"/>
        <v>0</v>
      </c>
      <c r="V322" s="154">
        <f t="shared" si="36"/>
        <v>0</v>
      </c>
      <c r="W322" s="41">
        <v>0</v>
      </c>
      <c r="X322" s="41">
        <v>0</v>
      </c>
      <c r="Y322" s="41">
        <f t="shared" ref="Y322:Y333" si="37">T322-W322</f>
        <v>1344538</v>
      </c>
    </row>
    <row r="323" spans="1:25" s="45" customFormat="1" x14ac:dyDescent="0.3">
      <c r="A323" s="44" t="s">
        <v>974</v>
      </c>
      <c r="B323" s="45" t="s">
        <v>975</v>
      </c>
      <c r="C323" s="44" t="s">
        <v>1003</v>
      </c>
      <c r="D323" s="44" t="s">
        <v>270</v>
      </c>
      <c r="E323" s="44" t="s">
        <v>991</v>
      </c>
      <c r="F323" s="44">
        <v>2</v>
      </c>
      <c r="G323" s="47">
        <v>42639</v>
      </c>
      <c r="H323" s="47">
        <v>42732</v>
      </c>
      <c r="I323" s="44">
        <v>2016</v>
      </c>
      <c r="J323" s="46" t="s">
        <v>945</v>
      </c>
      <c r="K323" s="162">
        <v>565588</v>
      </c>
      <c r="L323" s="46" t="s">
        <v>652</v>
      </c>
      <c r="M323" s="162" t="s">
        <v>652</v>
      </c>
      <c r="N323" s="46" t="s">
        <v>652</v>
      </c>
      <c r="O323" s="162" t="s">
        <v>652</v>
      </c>
      <c r="P323" s="45" t="s">
        <v>976</v>
      </c>
      <c r="Q323" s="44">
        <v>1</v>
      </c>
      <c r="R323" s="41">
        <v>687600</v>
      </c>
      <c r="S323" s="146">
        <v>80</v>
      </c>
      <c r="T323" s="41">
        <v>565588</v>
      </c>
      <c r="U323" s="153">
        <f t="shared" si="35"/>
        <v>0</v>
      </c>
      <c r="V323" s="154">
        <f t="shared" si="36"/>
        <v>0</v>
      </c>
      <c r="W323" s="41">
        <v>25255</v>
      </c>
      <c r="X323" s="41">
        <v>25255</v>
      </c>
      <c r="Y323" s="41">
        <f t="shared" si="37"/>
        <v>540333</v>
      </c>
    </row>
    <row r="324" spans="1:25" s="45" customFormat="1" x14ac:dyDescent="0.3">
      <c r="A324" s="44" t="s">
        <v>977</v>
      </c>
      <c r="B324" s="45" t="s">
        <v>978</v>
      </c>
      <c r="C324" s="44" t="s">
        <v>1003</v>
      </c>
      <c r="D324" s="44" t="s">
        <v>270</v>
      </c>
      <c r="E324" s="44" t="s">
        <v>654</v>
      </c>
      <c r="F324" s="44">
        <v>2</v>
      </c>
      <c r="G324" s="47">
        <v>42676</v>
      </c>
      <c r="H324" s="47">
        <v>42919.383469641201</v>
      </c>
      <c r="I324" s="44">
        <v>2016</v>
      </c>
      <c r="J324" s="46" t="s">
        <v>994</v>
      </c>
      <c r="K324" s="162">
        <v>52800</v>
      </c>
      <c r="L324" s="46" t="s">
        <v>652</v>
      </c>
      <c r="M324" s="162" t="s">
        <v>652</v>
      </c>
      <c r="N324" s="46" t="s">
        <v>652</v>
      </c>
      <c r="O324" s="162" t="s">
        <v>652</v>
      </c>
      <c r="P324" s="45" t="s">
        <v>405</v>
      </c>
      <c r="Q324" s="44">
        <v>1</v>
      </c>
      <c r="R324" s="41">
        <v>66000</v>
      </c>
      <c r="S324" s="146">
        <v>80</v>
      </c>
      <c r="T324" s="41">
        <v>52800</v>
      </c>
      <c r="U324" s="153">
        <f t="shared" si="35"/>
        <v>0</v>
      </c>
      <c r="V324" s="154">
        <f t="shared" si="36"/>
        <v>0</v>
      </c>
      <c r="W324" s="41">
        <v>0</v>
      </c>
      <c r="X324" s="41">
        <v>0</v>
      </c>
      <c r="Y324" s="41">
        <f t="shared" si="37"/>
        <v>52800</v>
      </c>
    </row>
    <row r="325" spans="1:25" s="45" customFormat="1" x14ac:dyDescent="0.3">
      <c r="A325" s="44" t="s">
        <v>979</v>
      </c>
      <c r="B325" s="45" t="s">
        <v>980</v>
      </c>
      <c r="C325" s="44" t="s">
        <v>1003</v>
      </c>
      <c r="D325" s="44" t="s">
        <v>805</v>
      </c>
      <c r="E325" s="44" t="s">
        <v>701</v>
      </c>
      <c r="F325" s="44">
        <v>2</v>
      </c>
      <c r="G325" s="47">
        <v>42719</v>
      </c>
      <c r="H325" s="47">
        <v>43048</v>
      </c>
      <c r="I325" s="44">
        <v>2016</v>
      </c>
      <c r="J325" s="46" t="s">
        <v>993</v>
      </c>
      <c r="K325" s="162">
        <v>191520</v>
      </c>
      <c r="L325" s="46" t="s">
        <v>652</v>
      </c>
      <c r="M325" s="162" t="s">
        <v>652</v>
      </c>
      <c r="N325" s="46" t="s">
        <v>652</v>
      </c>
      <c r="O325" s="162" t="s">
        <v>652</v>
      </c>
      <c r="P325" s="45" t="s">
        <v>132</v>
      </c>
      <c r="Q325" s="44">
        <v>1</v>
      </c>
      <c r="R325" s="41">
        <v>239400</v>
      </c>
      <c r="S325" s="146">
        <v>80</v>
      </c>
      <c r="T325" s="41">
        <v>191520</v>
      </c>
      <c r="U325" s="153">
        <f t="shared" si="35"/>
        <v>0</v>
      </c>
      <c r="V325" s="154">
        <f t="shared" si="36"/>
        <v>0</v>
      </c>
      <c r="W325" s="41">
        <v>0</v>
      </c>
      <c r="X325" s="41">
        <v>0</v>
      </c>
      <c r="Y325" s="41">
        <f t="shared" si="37"/>
        <v>191520</v>
      </c>
    </row>
    <row r="326" spans="1:25" s="45" customFormat="1" x14ac:dyDescent="0.3">
      <c r="A326" s="44" t="s">
        <v>981</v>
      </c>
      <c r="B326" s="45" t="s">
        <v>982</v>
      </c>
      <c r="C326" s="44" t="s">
        <v>1003</v>
      </c>
      <c r="D326" s="44" t="s">
        <v>379</v>
      </c>
      <c r="E326" s="44" t="s">
        <v>697</v>
      </c>
      <c r="F326" s="44">
        <v>2</v>
      </c>
      <c r="G326" s="47">
        <v>42611</v>
      </c>
      <c r="H326" s="47">
        <v>42732.528862997686</v>
      </c>
      <c r="I326" s="44">
        <v>2015</v>
      </c>
      <c r="J326" s="46" t="s">
        <v>945</v>
      </c>
      <c r="K326" s="162">
        <v>453600</v>
      </c>
      <c r="L326" s="46" t="s">
        <v>652</v>
      </c>
      <c r="M326" s="162" t="s">
        <v>652</v>
      </c>
      <c r="N326" s="46" t="s">
        <v>652</v>
      </c>
      <c r="O326" s="162" t="s">
        <v>652</v>
      </c>
      <c r="P326" s="45" t="s">
        <v>795</v>
      </c>
      <c r="Q326" s="44">
        <v>1</v>
      </c>
      <c r="R326" s="41">
        <v>567000</v>
      </c>
      <c r="S326" s="146">
        <v>80</v>
      </c>
      <c r="T326" s="41">
        <v>453600</v>
      </c>
      <c r="U326" s="153">
        <f t="shared" si="35"/>
        <v>0</v>
      </c>
      <c r="V326" s="154">
        <f t="shared" si="36"/>
        <v>0</v>
      </c>
      <c r="W326" s="41">
        <v>0</v>
      </c>
      <c r="X326" s="41">
        <v>0</v>
      </c>
      <c r="Y326" s="41">
        <f t="shared" si="37"/>
        <v>453600</v>
      </c>
    </row>
    <row r="327" spans="1:25" s="45" customFormat="1" x14ac:dyDescent="0.3">
      <c r="A327" s="44" t="s">
        <v>983</v>
      </c>
      <c r="B327" s="45" t="s">
        <v>984</v>
      </c>
      <c r="C327" s="44" t="s">
        <v>1003</v>
      </c>
      <c r="D327" s="44" t="s">
        <v>270</v>
      </c>
      <c r="E327" s="44" t="s">
        <v>643</v>
      </c>
      <c r="F327" s="44">
        <v>1</v>
      </c>
      <c r="G327" s="47">
        <v>42629</v>
      </c>
      <c r="H327" s="47">
        <v>42919.383469641201</v>
      </c>
      <c r="I327" s="44">
        <v>2016</v>
      </c>
      <c r="J327" s="46" t="s">
        <v>994</v>
      </c>
      <c r="K327" s="162">
        <v>18294920</v>
      </c>
      <c r="L327" s="46" t="s">
        <v>652</v>
      </c>
      <c r="M327" s="162" t="s">
        <v>652</v>
      </c>
      <c r="N327" s="46" t="s">
        <v>652</v>
      </c>
      <c r="O327" s="162" t="s">
        <v>652</v>
      </c>
      <c r="P327" s="45" t="s">
        <v>518</v>
      </c>
      <c r="Q327" s="44">
        <v>1</v>
      </c>
      <c r="R327" s="41">
        <v>18600000</v>
      </c>
      <c r="S327" s="146">
        <v>95</v>
      </c>
      <c r="T327" s="41">
        <v>18294920</v>
      </c>
      <c r="U327" s="153">
        <f t="shared" si="35"/>
        <v>0</v>
      </c>
      <c r="V327" s="154">
        <f t="shared" si="36"/>
        <v>0</v>
      </c>
      <c r="W327" s="41">
        <v>1946943</v>
      </c>
      <c r="X327" s="41">
        <v>1946943</v>
      </c>
      <c r="Y327" s="41">
        <f t="shared" si="37"/>
        <v>16347977</v>
      </c>
    </row>
    <row r="328" spans="1:25" s="45" customFormat="1" x14ac:dyDescent="0.3">
      <c r="A328" s="44" t="s">
        <v>985</v>
      </c>
      <c r="B328" s="45" t="s">
        <v>543</v>
      </c>
      <c r="C328" s="44" t="s">
        <v>1003</v>
      </c>
      <c r="D328" s="44" t="s">
        <v>270</v>
      </c>
      <c r="E328" s="44" t="s">
        <v>664</v>
      </c>
      <c r="F328" s="44">
        <v>3</v>
      </c>
      <c r="G328" s="47">
        <v>42723</v>
      </c>
      <c r="H328" s="47">
        <v>42919.383469641201</v>
      </c>
      <c r="I328" s="44">
        <v>2016</v>
      </c>
      <c r="J328" s="46" t="s">
        <v>994</v>
      </c>
      <c r="K328" s="162">
        <v>46410</v>
      </c>
      <c r="L328" s="46" t="s">
        <v>652</v>
      </c>
      <c r="M328" s="162" t="s">
        <v>652</v>
      </c>
      <c r="N328" s="46" t="s">
        <v>652</v>
      </c>
      <c r="O328" s="162" t="s">
        <v>652</v>
      </c>
      <c r="P328" s="45" t="s">
        <v>313</v>
      </c>
      <c r="Q328" s="44">
        <v>1</v>
      </c>
      <c r="R328" s="41">
        <v>71400</v>
      </c>
      <c r="S328" s="146">
        <v>65</v>
      </c>
      <c r="T328" s="41">
        <v>46410</v>
      </c>
      <c r="U328" s="153">
        <f t="shared" si="35"/>
        <v>0</v>
      </c>
      <c r="V328" s="154">
        <f t="shared" si="36"/>
        <v>0</v>
      </c>
      <c r="W328" s="41">
        <v>0</v>
      </c>
      <c r="X328" s="41">
        <v>0</v>
      </c>
      <c r="Y328" s="41">
        <f t="shared" si="37"/>
        <v>46410</v>
      </c>
    </row>
    <row r="329" spans="1:25" s="45" customFormat="1" x14ac:dyDescent="0.3">
      <c r="A329" s="44" t="s">
        <v>995</v>
      </c>
      <c r="B329" s="45" t="s">
        <v>996</v>
      </c>
      <c r="C329" s="44" t="s">
        <v>1003</v>
      </c>
      <c r="D329" s="44" t="s">
        <v>270</v>
      </c>
      <c r="E329" s="44" t="s">
        <v>762</v>
      </c>
      <c r="F329" s="44" t="s">
        <v>632</v>
      </c>
      <c r="G329" s="47">
        <v>42769</v>
      </c>
      <c r="H329" s="47">
        <v>42919.383469641201</v>
      </c>
      <c r="I329" s="44">
        <v>2016</v>
      </c>
      <c r="J329" s="46" t="s">
        <v>994</v>
      </c>
      <c r="K329" s="162">
        <v>1814542</v>
      </c>
      <c r="L329" s="46" t="s">
        <v>652</v>
      </c>
      <c r="M329" s="162" t="s">
        <v>652</v>
      </c>
      <c r="N329" s="46" t="s">
        <v>652</v>
      </c>
      <c r="O329" s="162" t="s">
        <v>652</v>
      </c>
      <c r="P329" s="45" t="s">
        <v>151</v>
      </c>
      <c r="Q329" s="44">
        <v>1</v>
      </c>
      <c r="R329" s="41">
        <v>2343159</v>
      </c>
      <c r="S329" s="146">
        <v>80</v>
      </c>
      <c r="T329" s="41">
        <v>1814542</v>
      </c>
      <c r="U329" s="153">
        <f t="shared" si="35"/>
        <v>0</v>
      </c>
      <c r="V329" s="154">
        <f t="shared" si="36"/>
        <v>0</v>
      </c>
      <c r="W329" s="41">
        <v>0</v>
      </c>
      <c r="X329" s="41">
        <v>0</v>
      </c>
      <c r="Y329" s="41">
        <f t="shared" si="37"/>
        <v>1814542</v>
      </c>
    </row>
    <row r="330" spans="1:25" s="45" customFormat="1" x14ac:dyDescent="0.3">
      <c r="A330" s="44" t="s">
        <v>997</v>
      </c>
      <c r="B330" s="45" t="s">
        <v>573</v>
      </c>
      <c r="C330" s="44" t="s">
        <v>1003</v>
      </c>
      <c r="D330" s="44" t="s">
        <v>379</v>
      </c>
      <c r="E330" s="44" t="s">
        <v>653</v>
      </c>
      <c r="F330" s="44" t="s">
        <v>632</v>
      </c>
      <c r="G330" s="47">
        <v>42782</v>
      </c>
      <c r="H330" s="47">
        <v>42919.383469641201</v>
      </c>
      <c r="I330" s="44">
        <v>2016</v>
      </c>
      <c r="J330" s="46" t="s">
        <v>994</v>
      </c>
      <c r="K330" s="162">
        <v>883927</v>
      </c>
      <c r="L330" s="46" t="s">
        <v>652</v>
      </c>
      <c r="M330" s="162" t="s">
        <v>652</v>
      </c>
      <c r="N330" s="46" t="s">
        <v>652</v>
      </c>
      <c r="O330" s="162" t="s">
        <v>652</v>
      </c>
      <c r="P330" s="45" t="s">
        <v>268</v>
      </c>
      <c r="Q330" s="44">
        <v>1</v>
      </c>
      <c r="R330" s="41">
        <v>921081</v>
      </c>
      <c r="S330" s="146">
        <v>95</v>
      </c>
      <c r="T330" s="41">
        <v>883927</v>
      </c>
      <c r="U330" s="153">
        <f t="shared" si="35"/>
        <v>0</v>
      </c>
      <c r="V330" s="154">
        <f t="shared" si="36"/>
        <v>0</v>
      </c>
      <c r="W330" s="41">
        <v>0</v>
      </c>
      <c r="X330" s="41">
        <v>0</v>
      </c>
      <c r="Y330" s="41">
        <f t="shared" si="37"/>
        <v>883927</v>
      </c>
    </row>
    <row r="331" spans="1:25" s="45" customFormat="1" x14ac:dyDescent="0.3">
      <c r="A331" s="44" t="s">
        <v>998</v>
      </c>
      <c r="B331" s="45" t="s">
        <v>436</v>
      </c>
      <c r="C331" s="44" t="s">
        <v>1003</v>
      </c>
      <c r="D331" s="44" t="s">
        <v>379</v>
      </c>
      <c r="E331" s="44" t="s">
        <v>648</v>
      </c>
      <c r="F331" s="44" t="s">
        <v>632</v>
      </c>
      <c r="G331" s="47">
        <v>42927</v>
      </c>
      <c r="H331" s="47">
        <v>43048.502150092594</v>
      </c>
      <c r="I331" s="44">
        <v>2016</v>
      </c>
      <c r="J331" s="46" t="s">
        <v>993</v>
      </c>
      <c r="K331" s="162">
        <v>246330</v>
      </c>
      <c r="L331" s="46" t="s">
        <v>652</v>
      </c>
      <c r="M331" s="162" t="s">
        <v>652</v>
      </c>
      <c r="N331" s="46" t="s">
        <v>652</v>
      </c>
      <c r="O331" s="162" t="s">
        <v>652</v>
      </c>
      <c r="P331" s="45" t="s">
        <v>220</v>
      </c>
      <c r="Q331" s="44">
        <v>1</v>
      </c>
      <c r="R331" s="41">
        <v>357000</v>
      </c>
      <c r="S331" s="146">
        <v>69</v>
      </c>
      <c r="T331" s="41">
        <v>246330</v>
      </c>
      <c r="U331" s="153">
        <f t="shared" si="35"/>
        <v>0</v>
      </c>
      <c r="V331" s="154">
        <f t="shared" si="36"/>
        <v>0</v>
      </c>
      <c r="W331" s="41">
        <v>0</v>
      </c>
      <c r="X331" s="41">
        <v>0</v>
      </c>
      <c r="Y331" s="41">
        <f t="shared" si="37"/>
        <v>246330</v>
      </c>
    </row>
    <row r="332" spans="1:25" s="45" customFormat="1" x14ac:dyDescent="0.3">
      <c r="A332" s="44" t="s">
        <v>999</v>
      </c>
      <c r="B332" s="45" t="s">
        <v>894</v>
      </c>
      <c r="C332" s="44" t="s">
        <v>1003</v>
      </c>
      <c r="D332" s="44" t="s">
        <v>805</v>
      </c>
      <c r="E332" s="44" t="s">
        <v>938</v>
      </c>
      <c r="F332" s="44">
        <v>2</v>
      </c>
      <c r="G332" s="47">
        <v>42256</v>
      </c>
      <c r="H332" s="47">
        <v>42919.383469641201</v>
      </c>
      <c r="I332" s="44">
        <v>2016</v>
      </c>
      <c r="J332" s="46" t="s">
        <v>994</v>
      </c>
      <c r="K332" s="162">
        <v>327654</v>
      </c>
      <c r="L332" s="46" t="s">
        <v>993</v>
      </c>
      <c r="M332" s="162">
        <v>392419</v>
      </c>
      <c r="N332" s="46" t="s">
        <v>652</v>
      </c>
      <c r="O332" s="162" t="s">
        <v>652</v>
      </c>
      <c r="P332" s="45" t="s">
        <v>893</v>
      </c>
      <c r="Q332" s="44">
        <v>1</v>
      </c>
      <c r="R332" s="41">
        <v>480000</v>
      </c>
      <c r="S332" s="146">
        <v>80</v>
      </c>
      <c r="T332" s="41">
        <v>392419</v>
      </c>
      <c r="U332" s="153">
        <f>T332-M332</f>
        <v>0</v>
      </c>
      <c r="V332" s="154">
        <f>T332/M332-1</f>
        <v>0</v>
      </c>
      <c r="W332" s="41">
        <v>0</v>
      </c>
      <c r="X332" s="41">
        <v>0</v>
      </c>
      <c r="Y332" s="41">
        <f t="shared" si="37"/>
        <v>392419</v>
      </c>
    </row>
    <row r="333" spans="1:25" s="45" customFormat="1" x14ac:dyDescent="0.3">
      <c r="A333" s="44" t="s">
        <v>1000</v>
      </c>
      <c r="B333" s="45" t="s">
        <v>1001</v>
      </c>
      <c r="C333" s="44" t="s">
        <v>1002</v>
      </c>
      <c r="D333" s="44" t="s">
        <v>805</v>
      </c>
      <c r="E333" s="44" t="s">
        <v>655</v>
      </c>
      <c r="F333" s="44" t="s">
        <v>652</v>
      </c>
      <c r="G333" s="47">
        <v>42958</v>
      </c>
      <c r="H333" s="47">
        <v>43048.502150092594</v>
      </c>
      <c r="I333" s="44" t="s">
        <v>652</v>
      </c>
      <c r="J333" s="46" t="s">
        <v>993</v>
      </c>
      <c r="K333" s="162">
        <v>321988</v>
      </c>
      <c r="L333" s="46" t="s">
        <v>652</v>
      </c>
      <c r="M333" s="162" t="s">
        <v>652</v>
      </c>
      <c r="N333" s="46" t="s">
        <v>652</v>
      </c>
      <c r="O333" s="162" t="s">
        <v>652</v>
      </c>
      <c r="P333" s="45" t="s">
        <v>112</v>
      </c>
      <c r="Q333" s="44">
        <v>1</v>
      </c>
      <c r="R333" s="41">
        <v>495365.79</v>
      </c>
      <c r="S333" s="146">
        <v>65</v>
      </c>
      <c r="T333" s="41">
        <v>321988</v>
      </c>
      <c r="U333" s="153">
        <f>T333-K333</f>
        <v>0</v>
      </c>
      <c r="V333" s="154">
        <f>T333/K333-1</f>
        <v>0</v>
      </c>
      <c r="W333" s="41">
        <v>0</v>
      </c>
      <c r="X333" s="41">
        <v>0</v>
      </c>
      <c r="Y333" s="41">
        <f t="shared" si="37"/>
        <v>321988</v>
      </c>
    </row>
    <row r="334" spans="1:25" x14ac:dyDescent="0.3">
      <c r="A334" s="147"/>
      <c r="B334" s="148"/>
      <c r="C334" s="147"/>
      <c r="D334" s="147"/>
      <c r="E334" s="147"/>
      <c r="F334" s="147"/>
      <c r="G334" s="148"/>
      <c r="H334" s="148"/>
      <c r="I334" s="44"/>
      <c r="J334" s="159"/>
      <c r="K334" s="157"/>
      <c r="L334" s="159"/>
      <c r="M334" s="157"/>
      <c r="N334" s="159"/>
      <c r="O334" s="157"/>
      <c r="P334" s="148"/>
      <c r="Q334" s="156">
        <f>SUM(Q2:Q333)</f>
        <v>332</v>
      </c>
      <c r="R334" s="149">
        <f>SUM(R2:R333)</f>
        <v>1184507438.5499997</v>
      </c>
      <c r="S334" s="150"/>
      <c r="T334" s="149">
        <f>SUM(T2:T333)</f>
        <v>922193255.87999976</v>
      </c>
      <c r="U334" s="150"/>
      <c r="V334" s="150"/>
      <c r="W334" s="149">
        <f>SUM(W2:W333)</f>
        <v>820437560.03999984</v>
      </c>
      <c r="X334" s="149">
        <f>SUM(X2:X333)</f>
        <v>44379596</v>
      </c>
      <c r="Y334" s="149">
        <f>SUM(Y2:Y333)</f>
        <v>101755695.84</v>
      </c>
    </row>
  </sheetData>
  <sortState ref="A2:Y333">
    <sortCondition ref="A2:A333"/>
  </sortState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L26" sqref="L26"/>
    </sheetView>
  </sheetViews>
  <sheetFormatPr baseColWidth="10" defaultColWidth="9.109375" defaultRowHeight="13.8" x14ac:dyDescent="0.3"/>
  <cols>
    <col min="1" max="1" width="8" style="23" bestFit="1" customWidth="1"/>
    <col min="2" max="2" width="80.44140625" style="21" bestFit="1" customWidth="1"/>
    <col min="3" max="3" width="6" style="23" bestFit="1" customWidth="1"/>
    <col min="4" max="4" width="8.109375" style="23" bestFit="1" customWidth="1"/>
    <col min="5" max="5" width="6.88671875" style="23" bestFit="1" customWidth="1"/>
    <col min="6" max="6" width="12.109375" style="21" bestFit="1" customWidth="1"/>
    <col min="7" max="7" width="34.5546875" style="22" bestFit="1" customWidth="1"/>
    <col min="8" max="8" width="6.33203125" style="39" bestFit="1" customWidth="1"/>
    <col min="9" max="9" width="15.88671875" style="24" customWidth="1"/>
    <col min="10" max="10" width="5.44140625" style="24" bestFit="1" customWidth="1"/>
    <col min="11" max="11" width="10.33203125" style="24" bestFit="1" customWidth="1"/>
    <col min="12" max="16384" width="9.109375" style="21"/>
  </cols>
  <sheetData>
    <row r="1" spans="1:12" ht="21.6" x14ac:dyDescent="0.3">
      <c r="A1" s="9" t="s">
        <v>844</v>
      </c>
      <c r="B1" s="9" t="s">
        <v>791</v>
      </c>
      <c r="C1" s="10" t="s">
        <v>845</v>
      </c>
      <c r="D1" s="10" t="s">
        <v>850</v>
      </c>
      <c r="E1" s="11" t="s">
        <v>846</v>
      </c>
      <c r="F1" s="12" t="s">
        <v>847</v>
      </c>
      <c r="G1" s="13" t="s">
        <v>848</v>
      </c>
      <c r="H1" s="10" t="s">
        <v>849</v>
      </c>
      <c r="I1" s="14" t="s">
        <v>941</v>
      </c>
      <c r="J1" s="10" t="s">
        <v>852</v>
      </c>
      <c r="K1" s="14" t="s">
        <v>2</v>
      </c>
      <c r="L1" s="25"/>
    </row>
    <row r="2" spans="1:12" x14ac:dyDescent="0.3">
      <c r="A2" s="31" t="s">
        <v>977</v>
      </c>
      <c r="B2" s="32" t="s">
        <v>978</v>
      </c>
      <c r="C2" s="31" t="s">
        <v>654</v>
      </c>
      <c r="D2" s="31">
        <v>2</v>
      </c>
      <c r="E2" s="37" t="s">
        <v>1006</v>
      </c>
      <c r="F2" s="33">
        <v>42919.383469641201</v>
      </c>
      <c r="G2" s="32" t="s">
        <v>405</v>
      </c>
      <c r="H2" s="38">
        <v>1</v>
      </c>
      <c r="I2" s="34">
        <v>66000</v>
      </c>
      <c r="J2" s="51">
        <v>80</v>
      </c>
      <c r="K2" s="34">
        <v>52800</v>
      </c>
    </row>
    <row r="3" spans="1:12" x14ac:dyDescent="0.3">
      <c r="A3" s="31" t="s">
        <v>983</v>
      </c>
      <c r="B3" s="32" t="s">
        <v>984</v>
      </c>
      <c r="C3" s="31" t="s">
        <v>643</v>
      </c>
      <c r="D3" s="31">
        <v>1</v>
      </c>
      <c r="E3" s="37" t="s">
        <v>1006</v>
      </c>
      <c r="F3" s="33">
        <v>42919.383469641201</v>
      </c>
      <c r="G3" s="32" t="s">
        <v>518</v>
      </c>
      <c r="H3" s="38">
        <v>1</v>
      </c>
      <c r="I3" s="34">
        <v>18600000</v>
      </c>
      <c r="J3" s="51">
        <v>95</v>
      </c>
      <c r="K3" s="34">
        <v>18294920</v>
      </c>
    </row>
    <row r="4" spans="1:12" x14ac:dyDescent="0.3">
      <c r="A4" s="31" t="s">
        <v>985</v>
      </c>
      <c r="B4" s="32" t="s">
        <v>543</v>
      </c>
      <c r="C4" s="31" t="s">
        <v>664</v>
      </c>
      <c r="D4" s="31">
        <v>3</v>
      </c>
      <c r="E4" s="37" t="s">
        <v>1006</v>
      </c>
      <c r="F4" s="33">
        <v>42919.383469641201</v>
      </c>
      <c r="G4" s="32" t="s">
        <v>313</v>
      </c>
      <c r="H4" s="38">
        <v>1</v>
      </c>
      <c r="I4" s="34">
        <v>71400</v>
      </c>
      <c r="J4" s="51">
        <v>65</v>
      </c>
      <c r="K4" s="34">
        <v>46410</v>
      </c>
    </row>
    <row r="5" spans="1:12" x14ac:dyDescent="0.3">
      <c r="A5" s="31" t="s">
        <v>995</v>
      </c>
      <c r="B5" s="32" t="s">
        <v>996</v>
      </c>
      <c r="C5" s="31" t="s">
        <v>762</v>
      </c>
      <c r="D5" s="31" t="s">
        <v>632</v>
      </c>
      <c r="E5" s="37" t="s">
        <v>1006</v>
      </c>
      <c r="F5" s="33">
        <v>42919.383469641201</v>
      </c>
      <c r="G5" s="32" t="s">
        <v>151</v>
      </c>
      <c r="H5" s="38">
        <v>1</v>
      </c>
      <c r="I5" s="34">
        <v>2343159</v>
      </c>
      <c r="J5" s="51">
        <v>80</v>
      </c>
      <c r="K5" s="34">
        <v>1814542</v>
      </c>
    </row>
    <row r="6" spans="1:12" x14ac:dyDescent="0.3">
      <c r="A6" s="31" t="s">
        <v>997</v>
      </c>
      <c r="B6" s="32" t="s">
        <v>573</v>
      </c>
      <c r="C6" s="31" t="s">
        <v>653</v>
      </c>
      <c r="D6" s="31" t="s">
        <v>632</v>
      </c>
      <c r="E6" s="37" t="s">
        <v>1006</v>
      </c>
      <c r="F6" s="33">
        <v>42919.383469641201</v>
      </c>
      <c r="G6" s="32" t="s">
        <v>268</v>
      </c>
      <c r="H6" s="38">
        <v>1</v>
      </c>
      <c r="I6" s="34">
        <v>921081</v>
      </c>
      <c r="J6" s="51">
        <v>95</v>
      </c>
      <c r="K6" s="34">
        <v>883927</v>
      </c>
    </row>
    <row r="7" spans="1:12" x14ac:dyDescent="0.3">
      <c r="A7" s="31" t="s">
        <v>999</v>
      </c>
      <c r="B7" s="32" t="s">
        <v>894</v>
      </c>
      <c r="C7" s="31" t="s">
        <v>938</v>
      </c>
      <c r="D7" s="31">
        <v>2</v>
      </c>
      <c r="E7" s="37" t="s">
        <v>1006</v>
      </c>
      <c r="F7" s="33">
        <v>42919.383469641201</v>
      </c>
      <c r="G7" s="32" t="s">
        <v>893</v>
      </c>
      <c r="H7" s="38">
        <v>1</v>
      </c>
      <c r="I7" s="34">
        <v>400000</v>
      </c>
      <c r="J7" s="51">
        <v>80</v>
      </c>
      <c r="K7" s="34">
        <v>327654</v>
      </c>
    </row>
    <row r="8" spans="1:12" x14ac:dyDescent="0.3">
      <c r="A8" s="31" t="s">
        <v>971</v>
      </c>
      <c r="B8" s="32" t="s">
        <v>972</v>
      </c>
      <c r="C8" s="31" t="s">
        <v>990</v>
      </c>
      <c r="D8" s="31">
        <v>2</v>
      </c>
      <c r="E8" s="37" t="s">
        <v>1007</v>
      </c>
      <c r="F8" s="33">
        <v>43048.502150092594</v>
      </c>
      <c r="G8" s="32" t="s">
        <v>973</v>
      </c>
      <c r="H8" s="38">
        <v>1</v>
      </c>
      <c r="I8" s="34">
        <v>2000800</v>
      </c>
      <c r="J8" s="51">
        <v>67.2</v>
      </c>
      <c r="K8" s="34">
        <v>1344538</v>
      </c>
    </row>
    <row r="9" spans="1:12" x14ac:dyDescent="0.3">
      <c r="A9" s="31" t="s">
        <v>979</v>
      </c>
      <c r="B9" s="32" t="s">
        <v>980</v>
      </c>
      <c r="C9" s="31" t="s">
        <v>701</v>
      </c>
      <c r="D9" s="31">
        <v>2</v>
      </c>
      <c r="E9" s="37" t="s">
        <v>1007</v>
      </c>
      <c r="F9" s="33">
        <v>43048</v>
      </c>
      <c r="G9" s="32" t="s">
        <v>132</v>
      </c>
      <c r="H9" s="38">
        <v>1</v>
      </c>
      <c r="I9" s="34">
        <v>239400</v>
      </c>
      <c r="J9" s="51">
        <v>80</v>
      </c>
      <c r="K9" s="34">
        <v>191520</v>
      </c>
    </row>
    <row r="10" spans="1:12" x14ac:dyDescent="0.3">
      <c r="A10" s="31" t="s">
        <v>998</v>
      </c>
      <c r="B10" s="32" t="s">
        <v>436</v>
      </c>
      <c r="C10" s="31" t="s">
        <v>648</v>
      </c>
      <c r="D10" s="31" t="s">
        <v>632</v>
      </c>
      <c r="E10" s="37" t="s">
        <v>1007</v>
      </c>
      <c r="F10" s="33">
        <v>43048.502150092594</v>
      </c>
      <c r="G10" s="32" t="s">
        <v>220</v>
      </c>
      <c r="H10" s="38">
        <v>1</v>
      </c>
      <c r="I10" s="34">
        <v>357000</v>
      </c>
      <c r="J10" s="51">
        <v>69</v>
      </c>
      <c r="K10" s="34">
        <v>246330</v>
      </c>
    </row>
    <row r="11" spans="1:12" x14ac:dyDescent="0.3">
      <c r="A11" s="31" t="s">
        <v>1000</v>
      </c>
      <c r="B11" s="32" t="s">
        <v>1001</v>
      </c>
      <c r="C11" s="31" t="s">
        <v>655</v>
      </c>
      <c r="D11" s="31" t="s">
        <v>652</v>
      </c>
      <c r="E11" s="37" t="s">
        <v>1007</v>
      </c>
      <c r="F11" s="33">
        <v>43048.502150092594</v>
      </c>
      <c r="G11" s="32" t="s">
        <v>112</v>
      </c>
      <c r="H11" s="38">
        <v>1</v>
      </c>
      <c r="I11" s="34">
        <v>495365.79</v>
      </c>
      <c r="J11" s="51">
        <v>65</v>
      </c>
      <c r="K11" s="34">
        <v>321988</v>
      </c>
    </row>
    <row r="12" spans="1:12" x14ac:dyDescent="0.3">
      <c r="A12" s="35"/>
      <c r="B12" s="36"/>
      <c r="C12" s="35"/>
      <c r="D12" s="35"/>
      <c r="E12" s="35"/>
      <c r="F12" s="36"/>
      <c r="G12" s="36"/>
      <c r="H12" s="48">
        <f>SUM(H2:H11)</f>
        <v>10</v>
      </c>
      <c r="I12" s="49">
        <f>SUM(I2:I11)</f>
        <v>25494205.789999999</v>
      </c>
      <c r="J12" s="52"/>
      <c r="K12" s="49">
        <f>SUM(K2:K11)</f>
        <v>23524629</v>
      </c>
    </row>
    <row r="13" spans="1:12" x14ac:dyDescent="0.3">
      <c r="A13" s="9"/>
      <c r="J13" s="53"/>
    </row>
    <row r="14" spans="1:12" s="42" customFormat="1" ht="14.4" x14ac:dyDescent="0.3">
      <c r="A14" s="7" t="s">
        <v>1009</v>
      </c>
      <c r="B14" s="6"/>
      <c r="C14" s="6"/>
      <c r="D14" s="6"/>
      <c r="E14" s="6"/>
      <c r="F14" s="6"/>
      <c r="G14" s="6"/>
      <c r="H14" s="6"/>
      <c r="I14" s="6"/>
      <c r="J14" s="54"/>
      <c r="K14" s="6"/>
    </row>
    <row r="15" spans="1:12" s="42" customFormat="1" x14ac:dyDescent="0.3">
      <c r="A15" s="44" t="s">
        <v>550</v>
      </c>
      <c r="B15" s="45" t="s">
        <v>551</v>
      </c>
      <c r="C15" s="44" t="s">
        <v>661</v>
      </c>
      <c r="D15" s="44">
        <v>2</v>
      </c>
      <c r="E15" s="46" t="s">
        <v>1006</v>
      </c>
      <c r="F15" s="47">
        <v>42919.383469641201</v>
      </c>
      <c r="G15" s="45" t="s">
        <v>552</v>
      </c>
      <c r="H15" s="40">
        <v>1</v>
      </c>
      <c r="I15" s="41">
        <v>876627</v>
      </c>
      <c r="J15" s="55">
        <v>80</v>
      </c>
      <c r="K15" s="41">
        <v>634883</v>
      </c>
    </row>
    <row r="16" spans="1:12" s="42" customFormat="1" x14ac:dyDescent="0.3">
      <c r="A16" s="44" t="s">
        <v>999</v>
      </c>
      <c r="B16" s="45" t="s">
        <v>1008</v>
      </c>
      <c r="C16" s="44" t="s">
        <v>938</v>
      </c>
      <c r="D16" s="44">
        <v>2</v>
      </c>
      <c r="E16" s="46" t="s">
        <v>1007</v>
      </c>
      <c r="F16" s="47">
        <v>43048.502150092594</v>
      </c>
      <c r="G16" s="45" t="s">
        <v>893</v>
      </c>
      <c r="H16" s="40">
        <v>1</v>
      </c>
      <c r="I16" s="41">
        <v>80000</v>
      </c>
      <c r="J16" s="55">
        <v>80</v>
      </c>
      <c r="K16" s="41">
        <v>64765</v>
      </c>
    </row>
    <row r="17" spans="8:11" x14ac:dyDescent="0.3">
      <c r="H17" s="48">
        <f>SUM(H15:H16)</f>
        <v>2</v>
      </c>
      <c r="I17" s="49">
        <f>SUM(I15:I16)</f>
        <v>956627</v>
      </c>
      <c r="J17" s="50"/>
      <c r="K17" s="49">
        <f>SUM(K15:K16)</f>
        <v>699648</v>
      </c>
    </row>
    <row r="19" spans="8:11" x14ac:dyDescent="0.3">
      <c r="I19" s="43"/>
      <c r="K19" s="43"/>
    </row>
    <row r="21" spans="8:11" x14ac:dyDescent="0.3">
      <c r="I21" s="43"/>
      <c r="K21" s="43"/>
    </row>
  </sheetData>
  <sortState ref="A2:K11">
    <sortCondition ref="E2:E11"/>
    <sortCondition ref="A2:A11"/>
  </sortState>
  <pageMargins left="0.7" right="0.7" top="0.75" bottom="0.75" header="0.3" footer="0.3"/>
  <pageSetup paperSize="9"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3"/>
  <sheetViews>
    <sheetView tabSelected="1" zoomScaleNormal="100" workbookViewId="0">
      <pane xSplit="3" ySplit="3" topLeftCell="D6" activePane="bottomRight" state="frozen"/>
      <selection activeCell="E41" sqref="E41"/>
      <selection pane="topRight" activeCell="E41" sqref="E41"/>
      <selection pane="bottomLeft" activeCell="E41" sqref="E41"/>
      <selection pane="bottomRight" activeCell="L16" sqref="L16"/>
    </sheetView>
  </sheetViews>
  <sheetFormatPr baseColWidth="10" defaultRowHeight="10.199999999999999" x14ac:dyDescent="0.2"/>
  <cols>
    <col min="1" max="1" width="12" style="15" customWidth="1"/>
    <col min="2" max="2" width="15.109375" style="5" customWidth="1"/>
    <col min="3" max="3" width="14.5546875" style="5" customWidth="1"/>
    <col min="4" max="4" width="18.44140625" style="5" bestFit="1" customWidth="1"/>
    <col min="5" max="5" width="15.88671875" style="5" bestFit="1" customWidth="1"/>
    <col min="6" max="6" width="17.6640625" style="5" customWidth="1"/>
    <col min="7" max="7" width="14.88671875" style="5" bestFit="1" customWidth="1"/>
    <col min="8" max="8" width="15.33203125" style="5" customWidth="1"/>
    <col min="9" max="10" width="16.44140625" style="5" customWidth="1"/>
    <col min="11" max="11" width="14.44140625" style="5" customWidth="1"/>
    <col min="12" max="200" width="11.44140625" style="5"/>
    <col min="201" max="201" width="12" style="5" customWidth="1"/>
    <col min="202" max="202" width="15.109375" style="5" customWidth="1"/>
    <col min="203" max="203" width="13.109375" style="5" customWidth="1"/>
    <col min="204" max="204" width="14.5546875" style="5" customWidth="1"/>
    <col min="205" max="205" width="18.109375" style="5" customWidth="1"/>
    <col min="206" max="211" width="12.5546875" style="5" customWidth="1"/>
    <col min="212" max="212" width="14" style="5" customWidth="1"/>
    <col min="213" max="214" width="16.44140625" style="5" customWidth="1"/>
    <col min="215" max="215" width="15.33203125" style="5" customWidth="1"/>
    <col min="216" max="217" width="16.44140625" style="5" customWidth="1"/>
    <col min="218" max="218" width="9.88671875" style="5" customWidth="1"/>
    <col min="219" max="219" width="11.6640625" style="5" bestFit="1" customWidth="1"/>
    <col min="220" max="221" width="11.109375" style="5" customWidth="1"/>
    <col min="222" max="456" width="11.44140625" style="5"/>
    <col min="457" max="457" width="12" style="5" customWidth="1"/>
    <col min="458" max="458" width="15.109375" style="5" customWidth="1"/>
    <col min="459" max="459" width="13.109375" style="5" customWidth="1"/>
    <col min="460" max="460" width="14.5546875" style="5" customWidth="1"/>
    <col min="461" max="461" width="18.109375" style="5" customWidth="1"/>
    <col min="462" max="467" width="12.5546875" style="5" customWidth="1"/>
    <col min="468" max="468" width="14" style="5" customWidth="1"/>
    <col min="469" max="470" width="16.44140625" style="5" customWidth="1"/>
    <col min="471" max="471" width="15.33203125" style="5" customWidth="1"/>
    <col min="472" max="473" width="16.44140625" style="5" customWidth="1"/>
    <col min="474" max="474" width="9.88671875" style="5" customWidth="1"/>
    <col min="475" max="475" width="11.6640625" style="5" bestFit="1" customWidth="1"/>
    <col min="476" max="477" width="11.109375" style="5" customWidth="1"/>
    <col min="478" max="712" width="11.44140625" style="5"/>
    <col min="713" max="713" width="12" style="5" customWidth="1"/>
    <col min="714" max="714" width="15.109375" style="5" customWidth="1"/>
    <col min="715" max="715" width="13.109375" style="5" customWidth="1"/>
    <col min="716" max="716" width="14.5546875" style="5" customWidth="1"/>
    <col min="717" max="717" width="18.109375" style="5" customWidth="1"/>
    <col min="718" max="723" width="12.5546875" style="5" customWidth="1"/>
    <col min="724" max="724" width="14" style="5" customWidth="1"/>
    <col min="725" max="726" width="16.44140625" style="5" customWidth="1"/>
    <col min="727" max="727" width="15.33203125" style="5" customWidth="1"/>
    <col min="728" max="729" width="16.44140625" style="5" customWidth="1"/>
    <col min="730" max="730" width="9.88671875" style="5" customWidth="1"/>
    <col min="731" max="731" width="11.6640625" style="5" bestFit="1" customWidth="1"/>
    <col min="732" max="733" width="11.109375" style="5" customWidth="1"/>
    <col min="734" max="968" width="11.44140625" style="5"/>
    <col min="969" max="969" width="12" style="5" customWidth="1"/>
    <col min="970" max="970" width="15.109375" style="5" customWidth="1"/>
    <col min="971" max="971" width="13.109375" style="5" customWidth="1"/>
    <col min="972" max="972" width="14.5546875" style="5" customWidth="1"/>
    <col min="973" max="973" width="18.109375" style="5" customWidth="1"/>
    <col min="974" max="979" width="12.5546875" style="5" customWidth="1"/>
    <col min="980" max="980" width="14" style="5" customWidth="1"/>
    <col min="981" max="982" width="16.44140625" style="5" customWidth="1"/>
    <col min="983" max="983" width="15.33203125" style="5" customWidth="1"/>
    <col min="984" max="985" width="16.44140625" style="5" customWidth="1"/>
    <col min="986" max="986" width="9.88671875" style="5" customWidth="1"/>
    <col min="987" max="987" width="11.6640625" style="5" bestFit="1" customWidth="1"/>
    <col min="988" max="989" width="11.109375" style="5" customWidth="1"/>
    <col min="990" max="1224" width="11.44140625" style="5"/>
    <col min="1225" max="1225" width="12" style="5" customWidth="1"/>
    <col min="1226" max="1226" width="15.109375" style="5" customWidth="1"/>
    <col min="1227" max="1227" width="13.109375" style="5" customWidth="1"/>
    <col min="1228" max="1228" width="14.5546875" style="5" customWidth="1"/>
    <col min="1229" max="1229" width="18.109375" style="5" customWidth="1"/>
    <col min="1230" max="1235" width="12.5546875" style="5" customWidth="1"/>
    <col min="1236" max="1236" width="14" style="5" customWidth="1"/>
    <col min="1237" max="1238" width="16.44140625" style="5" customWidth="1"/>
    <col min="1239" max="1239" width="15.33203125" style="5" customWidth="1"/>
    <col min="1240" max="1241" width="16.44140625" style="5" customWidth="1"/>
    <col min="1242" max="1242" width="9.88671875" style="5" customWidth="1"/>
    <col min="1243" max="1243" width="11.6640625" style="5" bestFit="1" customWidth="1"/>
    <col min="1244" max="1245" width="11.109375" style="5" customWidth="1"/>
    <col min="1246" max="1480" width="11.44140625" style="5"/>
    <col min="1481" max="1481" width="12" style="5" customWidth="1"/>
    <col min="1482" max="1482" width="15.109375" style="5" customWidth="1"/>
    <col min="1483" max="1483" width="13.109375" style="5" customWidth="1"/>
    <col min="1484" max="1484" width="14.5546875" style="5" customWidth="1"/>
    <col min="1485" max="1485" width="18.109375" style="5" customWidth="1"/>
    <col min="1486" max="1491" width="12.5546875" style="5" customWidth="1"/>
    <col min="1492" max="1492" width="14" style="5" customWidth="1"/>
    <col min="1493" max="1494" width="16.44140625" style="5" customWidth="1"/>
    <col min="1495" max="1495" width="15.33203125" style="5" customWidth="1"/>
    <col min="1496" max="1497" width="16.44140625" style="5" customWidth="1"/>
    <col min="1498" max="1498" width="9.88671875" style="5" customWidth="1"/>
    <col min="1499" max="1499" width="11.6640625" style="5" bestFit="1" customWidth="1"/>
    <col min="1500" max="1501" width="11.109375" style="5" customWidth="1"/>
    <col min="1502" max="1736" width="11.44140625" style="5"/>
    <col min="1737" max="1737" width="12" style="5" customWidth="1"/>
    <col min="1738" max="1738" width="15.109375" style="5" customWidth="1"/>
    <col min="1739" max="1739" width="13.109375" style="5" customWidth="1"/>
    <col min="1740" max="1740" width="14.5546875" style="5" customWidth="1"/>
    <col min="1741" max="1741" width="18.109375" style="5" customWidth="1"/>
    <col min="1742" max="1747" width="12.5546875" style="5" customWidth="1"/>
    <col min="1748" max="1748" width="14" style="5" customWidth="1"/>
    <col min="1749" max="1750" width="16.44140625" style="5" customWidth="1"/>
    <col min="1751" max="1751" width="15.33203125" style="5" customWidth="1"/>
    <col min="1752" max="1753" width="16.44140625" style="5" customWidth="1"/>
    <col min="1754" max="1754" width="9.88671875" style="5" customWidth="1"/>
    <col min="1755" max="1755" width="11.6640625" style="5" bestFit="1" customWidth="1"/>
    <col min="1756" max="1757" width="11.109375" style="5" customWidth="1"/>
    <col min="1758" max="1992" width="11.44140625" style="5"/>
    <col min="1993" max="1993" width="12" style="5" customWidth="1"/>
    <col min="1994" max="1994" width="15.109375" style="5" customWidth="1"/>
    <col min="1995" max="1995" width="13.109375" style="5" customWidth="1"/>
    <col min="1996" max="1996" width="14.5546875" style="5" customWidth="1"/>
    <col min="1997" max="1997" width="18.109375" style="5" customWidth="1"/>
    <col min="1998" max="2003" width="12.5546875" style="5" customWidth="1"/>
    <col min="2004" max="2004" width="14" style="5" customWidth="1"/>
    <col min="2005" max="2006" width="16.44140625" style="5" customWidth="1"/>
    <col min="2007" max="2007" width="15.33203125" style="5" customWidth="1"/>
    <col min="2008" max="2009" width="16.44140625" style="5" customWidth="1"/>
    <col min="2010" max="2010" width="9.88671875" style="5" customWidth="1"/>
    <col min="2011" max="2011" width="11.6640625" style="5" bestFit="1" customWidth="1"/>
    <col min="2012" max="2013" width="11.109375" style="5" customWidth="1"/>
    <col min="2014" max="2248" width="11.44140625" style="5"/>
    <col min="2249" max="2249" width="12" style="5" customWidth="1"/>
    <col min="2250" max="2250" width="15.109375" style="5" customWidth="1"/>
    <col min="2251" max="2251" width="13.109375" style="5" customWidth="1"/>
    <col min="2252" max="2252" width="14.5546875" style="5" customWidth="1"/>
    <col min="2253" max="2253" width="18.109375" style="5" customWidth="1"/>
    <col min="2254" max="2259" width="12.5546875" style="5" customWidth="1"/>
    <col min="2260" max="2260" width="14" style="5" customWidth="1"/>
    <col min="2261" max="2262" width="16.44140625" style="5" customWidth="1"/>
    <col min="2263" max="2263" width="15.33203125" style="5" customWidth="1"/>
    <col min="2264" max="2265" width="16.44140625" style="5" customWidth="1"/>
    <col min="2266" max="2266" width="9.88671875" style="5" customWidth="1"/>
    <col min="2267" max="2267" width="11.6640625" style="5" bestFit="1" customWidth="1"/>
    <col min="2268" max="2269" width="11.109375" style="5" customWidth="1"/>
    <col min="2270" max="2504" width="11.44140625" style="5"/>
    <col min="2505" max="2505" width="12" style="5" customWidth="1"/>
    <col min="2506" max="2506" width="15.109375" style="5" customWidth="1"/>
    <col min="2507" max="2507" width="13.109375" style="5" customWidth="1"/>
    <col min="2508" max="2508" width="14.5546875" style="5" customWidth="1"/>
    <col min="2509" max="2509" width="18.109375" style="5" customWidth="1"/>
    <col min="2510" max="2515" width="12.5546875" style="5" customWidth="1"/>
    <col min="2516" max="2516" width="14" style="5" customWidth="1"/>
    <col min="2517" max="2518" width="16.44140625" style="5" customWidth="1"/>
    <col min="2519" max="2519" width="15.33203125" style="5" customWidth="1"/>
    <col min="2520" max="2521" width="16.44140625" style="5" customWidth="1"/>
    <col min="2522" max="2522" width="9.88671875" style="5" customWidth="1"/>
    <col min="2523" max="2523" width="11.6640625" style="5" bestFit="1" customWidth="1"/>
    <col min="2524" max="2525" width="11.109375" style="5" customWidth="1"/>
    <col min="2526" max="2760" width="11.44140625" style="5"/>
    <col min="2761" max="2761" width="12" style="5" customWidth="1"/>
    <col min="2762" max="2762" width="15.109375" style="5" customWidth="1"/>
    <col min="2763" max="2763" width="13.109375" style="5" customWidth="1"/>
    <col min="2764" max="2764" width="14.5546875" style="5" customWidth="1"/>
    <col min="2765" max="2765" width="18.109375" style="5" customWidth="1"/>
    <col min="2766" max="2771" width="12.5546875" style="5" customWidth="1"/>
    <col min="2772" max="2772" width="14" style="5" customWidth="1"/>
    <col min="2773" max="2774" width="16.44140625" style="5" customWidth="1"/>
    <col min="2775" max="2775" width="15.33203125" style="5" customWidth="1"/>
    <col min="2776" max="2777" width="16.44140625" style="5" customWidth="1"/>
    <col min="2778" max="2778" width="9.88671875" style="5" customWidth="1"/>
    <col min="2779" max="2779" width="11.6640625" style="5" bestFit="1" customWidth="1"/>
    <col min="2780" max="2781" width="11.109375" style="5" customWidth="1"/>
    <col min="2782" max="3016" width="11.44140625" style="5"/>
    <col min="3017" max="3017" width="12" style="5" customWidth="1"/>
    <col min="3018" max="3018" width="15.109375" style="5" customWidth="1"/>
    <col min="3019" max="3019" width="13.109375" style="5" customWidth="1"/>
    <col min="3020" max="3020" width="14.5546875" style="5" customWidth="1"/>
    <col min="3021" max="3021" width="18.109375" style="5" customWidth="1"/>
    <col min="3022" max="3027" width="12.5546875" style="5" customWidth="1"/>
    <col min="3028" max="3028" width="14" style="5" customWidth="1"/>
    <col min="3029" max="3030" width="16.44140625" style="5" customWidth="1"/>
    <col min="3031" max="3031" width="15.33203125" style="5" customWidth="1"/>
    <col min="3032" max="3033" width="16.44140625" style="5" customWidth="1"/>
    <col min="3034" max="3034" width="9.88671875" style="5" customWidth="1"/>
    <col min="3035" max="3035" width="11.6640625" style="5" bestFit="1" customWidth="1"/>
    <col min="3036" max="3037" width="11.109375" style="5" customWidth="1"/>
    <col min="3038" max="3272" width="11.44140625" style="5"/>
    <col min="3273" max="3273" width="12" style="5" customWidth="1"/>
    <col min="3274" max="3274" width="15.109375" style="5" customWidth="1"/>
    <col min="3275" max="3275" width="13.109375" style="5" customWidth="1"/>
    <col min="3276" max="3276" width="14.5546875" style="5" customWidth="1"/>
    <col min="3277" max="3277" width="18.109375" style="5" customWidth="1"/>
    <col min="3278" max="3283" width="12.5546875" style="5" customWidth="1"/>
    <col min="3284" max="3284" width="14" style="5" customWidth="1"/>
    <col min="3285" max="3286" width="16.44140625" style="5" customWidth="1"/>
    <col min="3287" max="3287" width="15.33203125" style="5" customWidth="1"/>
    <col min="3288" max="3289" width="16.44140625" style="5" customWidth="1"/>
    <col min="3290" max="3290" width="9.88671875" style="5" customWidth="1"/>
    <col min="3291" max="3291" width="11.6640625" style="5" bestFit="1" customWidth="1"/>
    <col min="3292" max="3293" width="11.109375" style="5" customWidth="1"/>
    <col min="3294" max="3528" width="11.44140625" style="5"/>
    <col min="3529" max="3529" width="12" style="5" customWidth="1"/>
    <col min="3530" max="3530" width="15.109375" style="5" customWidth="1"/>
    <col min="3531" max="3531" width="13.109375" style="5" customWidth="1"/>
    <col min="3532" max="3532" width="14.5546875" style="5" customWidth="1"/>
    <col min="3533" max="3533" width="18.109375" style="5" customWidth="1"/>
    <col min="3534" max="3539" width="12.5546875" style="5" customWidth="1"/>
    <col min="3540" max="3540" width="14" style="5" customWidth="1"/>
    <col min="3541" max="3542" width="16.44140625" style="5" customWidth="1"/>
    <col min="3543" max="3543" width="15.33203125" style="5" customWidth="1"/>
    <col min="3544" max="3545" width="16.44140625" style="5" customWidth="1"/>
    <col min="3546" max="3546" width="9.88671875" style="5" customWidth="1"/>
    <col min="3547" max="3547" width="11.6640625" style="5" bestFit="1" customWidth="1"/>
    <col min="3548" max="3549" width="11.109375" style="5" customWidth="1"/>
    <col min="3550" max="3784" width="11.44140625" style="5"/>
    <col min="3785" max="3785" width="12" style="5" customWidth="1"/>
    <col min="3786" max="3786" width="15.109375" style="5" customWidth="1"/>
    <col min="3787" max="3787" width="13.109375" style="5" customWidth="1"/>
    <col min="3788" max="3788" width="14.5546875" style="5" customWidth="1"/>
    <col min="3789" max="3789" width="18.109375" style="5" customWidth="1"/>
    <col min="3790" max="3795" width="12.5546875" style="5" customWidth="1"/>
    <col min="3796" max="3796" width="14" style="5" customWidth="1"/>
    <col min="3797" max="3798" width="16.44140625" style="5" customWidth="1"/>
    <col min="3799" max="3799" width="15.33203125" style="5" customWidth="1"/>
    <col min="3800" max="3801" width="16.44140625" style="5" customWidth="1"/>
    <col min="3802" max="3802" width="9.88671875" style="5" customWidth="1"/>
    <col min="3803" max="3803" width="11.6640625" style="5" bestFit="1" customWidth="1"/>
    <col min="3804" max="3805" width="11.109375" style="5" customWidth="1"/>
    <col min="3806" max="4040" width="11.44140625" style="5"/>
    <col min="4041" max="4041" width="12" style="5" customWidth="1"/>
    <col min="4042" max="4042" width="15.109375" style="5" customWidth="1"/>
    <col min="4043" max="4043" width="13.109375" style="5" customWidth="1"/>
    <col min="4044" max="4044" width="14.5546875" style="5" customWidth="1"/>
    <col min="4045" max="4045" width="18.109375" style="5" customWidth="1"/>
    <col min="4046" max="4051" width="12.5546875" style="5" customWidth="1"/>
    <col min="4052" max="4052" width="14" style="5" customWidth="1"/>
    <col min="4053" max="4054" width="16.44140625" style="5" customWidth="1"/>
    <col min="4055" max="4055" width="15.33203125" style="5" customWidth="1"/>
    <col min="4056" max="4057" width="16.44140625" style="5" customWidth="1"/>
    <col min="4058" max="4058" width="9.88671875" style="5" customWidth="1"/>
    <col min="4059" max="4059" width="11.6640625" style="5" bestFit="1" customWidth="1"/>
    <col min="4060" max="4061" width="11.109375" style="5" customWidth="1"/>
    <col min="4062" max="4296" width="11.44140625" style="5"/>
    <col min="4297" max="4297" width="12" style="5" customWidth="1"/>
    <col min="4298" max="4298" width="15.109375" style="5" customWidth="1"/>
    <col min="4299" max="4299" width="13.109375" style="5" customWidth="1"/>
    <col min="4300" max="4300" width="14.5546875" style="5" customWidth="1"/>
    <col min="4301" max="4301" width="18.109375" style="5" customWidth="1"/>
    <col min="4302" max="4307" width="12.5546875" style="5" customWidth="1"/>
    <col min="4308" max="4308" width="14" style="5" customWidth="1"/>
    <col min="4309" max="4310" width="16.44140625" style="5" customWidth="1"/>
    <col min="4311" max="4311" width="15.33203125" style="5" customWidth="1"/>
    <col min="4312" max="4313" width="16.44140625" style="5" customWidth="1"/>
    <col min="4314" max="4314" width="9.88671875" style="5" customWidth="1"/>
    <col min="4315" max="4315" width="11.6640625" style="5" bestFit="1" customWidth="1"/>
    <col min="4316" max="4317" width="11.109375" style="5" customWidth="1"/>
    <col min="4318" max="4552" width="11.44140625" style="5"/>
    <col min="4553" max="4553" width="12" style="5" customWidth="1"/>
    <col min="4554" max="4554" width="15.109375" style="5" customWidth="1"/>
    <col min="4555" max="4555" width="13.109375" style="5" customWidth="1"/>
    <col min="4556" max="4556" width="14.5546875" style="5" customWidth="1"/>
    <col min="4557" max="4557" width="18.109375" style="5" customWidth="1"/>
    <col min="4558" max="4563" width="12.5546875" style="5" customWidth="1"/>
    <col min="4564" max="4564" width="14" style="5" customWidth="1"/>
    <col min="4565" max="4566" width="16.44140625" style="5" customWidth="1"/>
    <col min="4567" max="4567" width="15.33203125" style="5" customWidth="1"/>
    <col min="4568" max="4569" width="16.44140625" style="5" customWidth="1"/>
    <col min="4570" max="4570" width="9.88671875" style="5" customWidth="1"/>
    <col min="4571" max="4571" width="11.6640625" style="5" bestFit="1" customWidth="1"/>
    <col min="4572" max="4573" width="11.109375" style="5" customWidth="1"/>
    <col min="4574" max="4808" width="11.44140625" style="5"/>
    <col min="4809" max="4809" width="12" style="5" customWidth="1"/>
    <col min="4810" max="4810" width="15.109375" style="5" customWidth="1"/>
    <col min="4811" max="4811" width="13.109375" style="5" customWidth="1"/>
    <col min="4812" max="4812" width="14.5546875" style="5" customWidth="1"/>
    <col min="4813" max="4813" width="18.109375" style="5" customWidth="1"/>
    <col min="4814" max="4819" width="12.5546875" style="5" customWidth="1"/>
    <col min="4820" max="4820" width="14" style="5" customWidth="1"/>
    <col min="4821" max="4822" width="16.44140625" style="5" customWidth="1"/>
    <col min="4823" max="4823" width="15.33203125" style="5" customWidth="1"/>
    <col min="4824" max="4825" width="16.44140625" style="5" customWidth="1"/>
    <col min="4826" max="4826" width="9.88671875" style="5" customWidth="1"/>
    <col min="4827" max="4827" width="11.6640625" style="5" bestFit="1" customWidth="1"/>
    <col min="4828" max="4829" width="11.109375" style="5" customWidth="1"/>
    <col min="4830" max="5064" width="11.44140625" style="5"/>
    <col min="5065" max="5065" width="12" style="5" customWidth="1"/>
    <col min="5066" max="5066" width="15.109375" style="5" customWidth="1"/>
    <col min="5067" max="5067" width="13.109375" style="5" customWidth="1"/>
    <col min="5068" max="5068" width="14.5546875" style="5" customWidth="1"/>
    <col min="5069" max="5069" width="18.109375" style="5" customWidth="1"/>
    <col min="5070" max="5075" width="12.5546875" style="5" customWidth="1"/>
    <col min="5076" max="5076" width="14" style="5" customWidth="1"/>
    <col min="5077" max="5078" width="16.44140625" style="5" customWidth="1"/>
    <col min="5079" max="5079" width="15.33203125" style="5" customWidth="1"/>
    <col min="5080" max="5081" width="16.44140625" style="5" customWidth="1"/>
    <col min="5082" max="5082" width="9.88671875" style="5" customWidth="1"/>
    <col min="5083" max="5083" width="11.6640625" style="5" bestFit="1" customWidth="1"/>
    <col min="5084" max="5085" width="11.109375" style="5" customWidth="1"/>
    <col min="5086" max="5320" width="11.44140625" style="5"/>
    <col min="5321" max="5321" width="12" style="5" customWidth="1"/>
    <col min="5322" max="5322" width="15.109375" style="5" customWidth="1"/>
    <col min="5323" max="5323" width="13.109375" style="5" customWidth="1"/>
    <col min="5324" max="5324" width="14.5546875" style="5" customWidth="1"/>
    <col min="5325" max="5325" width="18.109375" style="5" customWidth="1"/>
    <col min="5326" max="5331" width="12.5546875" style="5" customWidth="1"/>
    <col min="5332" max="5332" width="14" style="5" customWidth="1"/>
    <col min="5333" max="5334" width="16.44140625" style="5" customWidth="1"/>
    <col min="5335" max="5335" width="15.33203125" style="5" customWidth="1"/>
    <col min="5336" max="5337" width="16.44140625" style="5" customWidth="1"/>
    <col min="5338" max="5338" width="9.88671875" style="5" customWidth="1"/>
    <col min="5339" max="5339" width="11.6640625" style="5" bestFit="1" customWidth="1"/>
    <col min="5340" max="5341" width="11.109375" style="5" customWidth="1"/>
    <col min="5342" max="5576" width="11.44140625" style="5"/>
    <col min="5577" max="5577" width="12" style="5" customWidth="1"/>
    <col min="5578" max="5578" width="15.109375" style="5" customWidth="1"/>
    <col min="5579" max="5579" width="13.109375" style="5" customWidth="1"/>
    <col min="5580" max="5580" width="14.5546875" style="5" customWidth="1"/>
    <col min="5581" max="5581" width="18.109375" style="5" customWidth="1"/>
    <col min="5582" max="5587" width="12.5546875" style="5" customWidth="1"/>
    <col min="5588" max="5588" width="14" style="5" customWidth="1"/>
    <col min="5589" max="5590" width="16.44140625" style="5" customWidth="1"/>
    <col min="5591" max="5591" width="15.33203125" style="5" customWidth="1"/>
    <col min="5592" max="5593" width="16.44140625" style="5" customWidth="1"/>
    <col min="5594" max="5594" width="9.88671875" style="5" customWidth="1"/>
    <col min="5595" max="5595" width="11.6640625" style="5" bestFit="1" customWidth="1"/>
    <col min="5596" max="5597" width="11.109375" style="5" customWidth="1"/>
    <col min="5598" max="5832" width="11.44140625" style="5"/>
    <col min="5833" max="5833" width="12" style="5" customWidth="1"/>
    <col min="5834" max="5834" width="15.109375" style="5" customWidth="1"/>
    <col min="5835" max="5835" width="13.109375" style="5" customWidth="1"/>
    <col min="5836" max="5836" width="14.5546875" style="5" customWidth="1"/>
    <col min="5837" max="5837" width="18.109375" style="5" customWidth="1"/>
    <col min="5838" max="5843" width="12.5546875" style="5" customWidth="1"/>
    <col min="5844" max="5844" width="14" style="5" customWidth="1"/>
    <col min="5845" max="5846" width="16.44140625" style="5" customWidth="1"/>
    <col min="5847" max="5847" width="15.33203125" style="5" customWidth="1"/>
    <col min="5848" max="5849" width="16.44140625" style="5" customWidth="1"/>
    <col min="5850" max="5850" width="9.88671875" style="5" customWidth="1"/>
    <col min="5851" max="5851" width="11.6640625" style="5" bestFit="1" customWidth="1"/>
    <col min="5852" max="5853" width="11.109375" style="5" customWidth="1"/>
    <col min="5854" max="6088" width="11.44140625" style="5"/>
    <col min="6089" max="6089" width="12" style="5" customWidth="1"/>
    <col min="6090" max="6090" width="15.109375" style="5" customWidth="1"/>
    <col min="6091" max="6091" width="13.109375" style="5" customWidth="1"/>
    <col min="6092" max="6092" width="14.5546875" style="5" customWidth="1"/>
    <col min="6093" max="6093" width="18.109375" style="5" customWidth="1"/>
    <col min="6094" max="6099" width="12.5546875" style="5" customWidth="1"/>
    <col min="6100" max="6100" width="14" style="5" customWidth="1"/>
    <col min="6101" max="6102" width="16.44140625" style="5" customWidth="1"/>
    <col min="6103" max="6103" width="15.33203125" style="5" customWidth="1"/>
    <col min="6104" max="6105" width="16.44140625" style="5" customWidth="1"/>
    <col min="6106" max="6106" width="9.88671875" style="5" customWidth="1"/>
    <col min="6107" max="6107" width="11.6640625" style="5" bestFit="1" customWidth="1"/>
    <col min="6108" max="6109" width="11.109375" style="5" customWidth="1"/>
    <col min="6110" max="6344" width="11.44140625" style="5"/>
    <col min="6345" max="6345" width="12" style="5" customWidth="1"/>
    <col min="6346" max="6346" width="15.109375" style="5" customWidth="1"/>
    <col min="6347" max="6347" width="13.109375" style="5" customWidth="1"/>
    <col min="6348" max="6348" width="14.5546875" style="5" customWidth="1"/>
    <col min="6349" max="6349" width="18.109375" style="5" customWidth="1"/>
    <col min="6350" max="6355" width="12.5546875" style="5" customWidth="1"/>
    <col min="6356" max="6356" width="14" style="5" customWidth="1"/>
    <col min="6357" max="6358" width="16.44140625" style="5" customWidth="1"/>
    <col min="6359" max="6359" width="15.33203125" style="5" customWidth="1"/>
    <col min="6360" max="6361" width="16.44140625" style="5" customWidth="1"/>
    <col min="6362" max="6362" width="9.88671875" style="5" customWidth="1"/>
    <col min="6363" max="6363" width="11.6640625" style="5" bestFit="1" customWidth="1"/>
    <col min="6364" max="6365" width="11.109375" style="5" customWidth="1"/>
    <col min="6366" max="6600" width="11.44140625" style="5"/>
    <col min="6601" max="6601" width="12" style="5" customWidth="1"/>
    <col min="6602" max="6602" width="15.109375" style="5" customWidth="1"/>
    <col min="6603" max="6603" width="13.109375" style="5" customWidth="1"/>
    <col min="6604" max="6604" width="14.5546875" style="5" customWidth="1"/>
    <col min="6605" max="6605" width="18.109375" style="5" customWidth="1"/>
    <col min="6606" max="6611" width="12.5546875" style="5" customWidth="1"/>
    <col min="6612" max="6612" width="14" style="5" customWidth="1"/>
    <col min="6613" max="6614" width="16.44140625" style="5" customWidth="1"/>
    <col min="6615" max="6615" width="15.33203125" style="5" customWidth="1"/>
    <col min="6616" max="6617" width="16.44140625" style="5" customWidth="1"/>
    <col min="6618" max="6618" width="9.88671875" style="5" customWidth="1"/>
    <col min="6619" max="6619" width="11.6640625" style="5" bestFit="1" customWidth="1"/>
    <col min="6620" max="6621" width="11.109375" style="5" customWidth="1"/>
    <col min="6622" max="6856" width="11.44140625" style="5"/>
    <col min="6857" max="6857" width="12" style="5" customWidth="1"/>
    <col min="6858" max="6858" width="15.109375" style="5" customWidth="1"/>
    <col min="6859" max="6859" width="13.109375" style="5" customWidth="1"/>
    <col min="6860" max="6860" width="14.5546875" style="5" customWidth="1"/>
    <col min="6861" max="6861" width="18.109375" style="5" customWidth="1"/>
    <col min="6862" max="6867" width="12.5546875" style="5" customWidth="1"/>
    <col min="6868" max="6868" width="14" style="5" customWidth="1"/>
    <col min="6869" max="6870" width="16.44140625" style="5" customWidth="1"/>
    <col min="6871" max="6871" width="15.33203125" style="5" customWidth="1"/>
    <col min="6872" max="6873" width="16.44140625" style="5" customWidth="1"/>
    <col min="6874" max="6874" width="9.88671875" style="5" customWidth="1"/>
    <col min="6875" max="6875" width="11.6640625" style="5" bestFit="1" customWidth="1"/>
    <col min="6876" max="6877" width="11.109375" style="5" customWidth="1"/>
    <col min="6878" max="7112" width="11.44140625" style="5"/>
    <col min="7113" max="7113" width="12" style="5" customWidth="1"/>
    <col min="7114" max="7114" width="15.109375" style="5" customWidth="1"/>
    <col min="7115" max="7115" width="13.109375" style="5" customWidth="1"/>
    <col min="7116" max="7116" width="14.5546875" style="5" customWidth="1"/>
    <col min="7117" max="7117" width="18.109375" style="5" customWidth="1"/>
    <col min="7118" max="7123" width="12.5546875" style="5" customWidth="1"/>
    <col min="7124" max="7124" width="14" style="5" customWidth="1"/>
    <col min="7125" max="7126" width="16.44140625" style="5" customWidth="1"/>
    <col min="7127" max="7127" width="15.33203125" style="5" customWidth="1"/>
    <col min="7128" max="7129" width="16.44140625" style="5" customWidth="1"/>
    <col min="7130" max="7130" width="9.88671875" style="5" customWidth="1"/>
    <col min="7131" max="7131" width="11.6640625" style="5" bestFit="1" customWidth="1"/>
    <col min="7132" max="7133" width="11.109375" style="5" customWidth="1"/>
    <col min="7134" max="7368" width="11.44140625" style="5"/>
    <col min="7369" max="7369" width="12" style="5" customWidth="1"/>
    <col min="7370" max="7370" width="15.109375" style="5" customWidth="1"/>
    <col min="7371" max="7371" width="13.109375" style="5" customWidth="1"/>
    <col min="7372" max="7372" width="14.5546875" style="5" customWidth="1"/>
    <col min="7373" max="7373" width="18.109375" style="5" customWidth="1"/>
    <col min="7374" max="7379" width="12.5546875" style="5" customWidth="1"/>
    <col min="7380" max="7380" width="14" style="5" customWidth="1"/>
    <col min="7381" max="7382" width="16.44140625" style="5" customWidth="1"/>
    <col min="7383" max="7383" width="15.33203125" style="5" customWidth="1"/>
    <col min="7384" max="7385" width="16.44140625" style="5" customWidth="1"/>
    <col min="7386" max="7386" width="9.88671875" style="5" customWidth="1"/>
    <col min="7387" max="7387" width="11.6640625" style="5" bestFit="1" customWidth="1"/>
    <col min="7388" max="7389" width="11.109375" style="5" customWidth="1"/>
    <col min="7390" max="7624" width="11.44140625" style="5"/>
    <col min="7625" max="7625" width="12" style="5" customWidth="1"/>
    <col min="7626" max="7626" width="15.109375" style="5" customWidth="1"/>
    <col min="7627" max="7627" width="13.109375" style="5" customWidth="1"/>
    <col min="7628" max="7628" width="14.5546875" style="5" customWidth="1"/>
    <col min="7629" max="7629" width="18.109375" style="5" customWidth="1"/>
    <col min="7630" max="7635" width="12.5546875" style="5" customWidth="1"/>
    <col min="7636" max="7636" width="14" style="5" customWidth="1"/>
    <col min="7637" max="7638" width="16.44140625" style="5" customWidth="1"/>
    <col min="7639" max="7639" width="15.33203125" style="5" customWidth="1"/>
    <col min="7640" max="7641" width="16.44140625" style="5" customWidth="1"/>
    <col min="7642" max="7642" width="9.88671875" style="5" customWidth="1"/>
    <col min="7643" max="7643" width="11.6640625" style="5" bestFit="1" customWidth="1"/>
    <col min="7644" max="7645" width="11.109375" style="5" customWidth="1"/>
    <col min="7646" max="7880" width="11.44140625" style="5"/>
    <col min="7881" max="7881" width="12" style="5" customWidth="1"/>
    <col min="7882" max="7882" width="15.109375" style="5" customWidth="1"/>
    <col min="7883" max="7883" width="13.109375" style="5" customWidth="1"/>
    <col min="7884" max="7884" width="14.5546875" style="5" customWidth="1"/>
    <col min="7885" max="7885" width="18.109375" style="5" customWidth="1"/>
    <col min="7886" max="7891" width="12.5546875" style="5" customWidth="1"/>
    <col min="7892" max="7892" width="14" style="5" customWidth="1"/>
    <col min="7893" max="7894" width="16.44140625" style="5" customWidth="1"/>
    <col min="7895" max="7895" width="15.33203125" style="5" customWidth="1"/>
    <col min="7896" max="7897" width="16.44140625" style="5" customWidth="1"/>
    <col min="7898" max="7898" width="9.88671875" style="5" customWidth="1"/>
    <col min="7899" max="7899" width="11.6640625" style="5" bestFit="1" customWidth="1"/>
    <col min="7900" max="7901" width="11.109375" style="5" customWidth="1"/>
    <col min="7902" max="8136" width="11.44140625" style="5"/>
    <col min="8137" max="8137" width="12" style="5" customWidth="1"/>
    <col min="8138" max="8138" width="15.109375" style="5" customWidth="1"/>
    <col min="8139" max="8139" width="13.109375" style="5" customWidth="1"/>
    <col min="8140" max="8140" width="14.5546875" style="5" customWidth="1"/>
    <col min="8141" max="8141" width="18.109375" style="5" customWidth="1"/>
    <col min="8142" max="8147" width="12.5546875" style="5" customWidth="1"/>
    <col min="8148" max="8148" width="14" style="5" customWidth="1"/>
    <col min="8149" max="8150" width="16.44140625" style="5" customWidth="1"/>
    <col min="8151" max="8151" width="15.33203125" style="5" customWidth="1"/>
    <col min="8152" max="8153" width="16.44140625" style="5" customWidth="1"/>
    <col min="8154" max="8154" width="9.88671875" style="5" customWidth="1"/>
    <col min="8155" max="8155" width="11.6640625" style="5" bestFit="1" customWidth="1"/>
    <col min="8156" max="8157" width="11.109375" style="5" customWidth="1"/>
    <col min="8158" max="8392" width="11.44140625" style="5"/>
    <col min="8393" max="8393" width="12" style="5" customWidth="1"/>
    <col min="8394" max="8394" width="15.109375" style="5" customWidth="1"/>
    <col min="8395" max="8395" width="13.109375" style="5" customWidth="1"/>
    <col min="8396" max="8396" width="14.5546875" style="5" customWidth="1"/>
    <col min="8397" max="8397" width="18.109375" style="5" customWidth="1"/>
    <col min="8398" max="8403" width="12.5546875" style="5" customWidth="1"/>
    <col min="8404" max="8404" width="14" style="5" customWidth="1"/>
    <col min="8405" max="8406" width="16.44140625" style="5" customWidth="1"/>
    <col min="8407" max="8407" width="15.33203125" style="5" customWidth="1"/>
    <col min="8408" max="8409" width="16.44140625" style="5" customWidth="1"/>
    <col min="8410" max="8410" width="9.88671875" style="5" customWidth="1"/>
    <col min="8411" max="8411" width="11.6640625" style="5" bestFit="1" customWidth="1"/>
    <col min="8412" max="8413" width="11.109375" style="5" customWidth="1"/>
    <col min="8414" max="8648" width="11.44140625" style="5"/>
    <col min="8649" max="8649" width="12" style="5" customWidth="1"/>
    <col min="8650" max="8650" width="15.109375" style="5" customWidth="1"/>
    <col min="8651" max="8651" width="13.109375" style="5" customWidth="1"/>
    <col min="8652" max="8652" width="14.5546875" style="5" customWidth="1"/>
    <col min="8653" max="8653" width="18.109375" style="5" customWidth="1"/>
    <col min="8654" max="8659" width="12.5546875" style="5" customWidth="1"/>
    <col min="8660" max="8660" width="14" style="5" customWidth="1"/>
    <col min="8661" max="8662" width="16.44140625" style="5" customWidth="1"/>
    <col min="8663" max="8663" width="15.33203125" style="5" customWidth="1"/>
    <col min="8664" max="8665" width="16.44140625" style="5" customWidth="1"/>
    <col min="8666" max="8666" width="9.88671875" style="5" customWidth="1"/>
    <col min="8667" max="8667" width="11.6640625" style="5" bestFit="1" customWidth="1"/>
    <col min="8668" max="8669" width="11.109375" style="5" customWidth="1"/>
    <col min="8670" max="8904" width="11.44140625" style="5"/>
    <col min="8905" max="8905" width="12" style="5" customWidth="1"/>
    <col min="8906" max="8906" width="15.109375" style="5" customWidth="1"/>
    <col min="8907" max="8907" width="13.109375" style="5" customWidth="1"/>
    <col min="8908" max="8908" width="14.5546875" style="5" customWidth="1"/>
    <col min="8909" max="8909" width="18.109375" style="5" customWidth="1"/>
    <col min="8910" max="8915" width="12.5546875" style="5" customWidth="1"/>
    <col min="8916" max="8916" width="14" style="5" customWidth="1"/>
    <col min="8917" max="8918" width="16.44140625" style="5" customWidth="1"/>
    <col min="8919" max="8919" width="15.33203125" style="5" customWidth="1"/>
    <col min="8920" max="8921" width="16.44140625" style="5" customWidth="1"/>
    <col min="8922" max="8922" width="9.88671875" style="5" customWidth="1"/>
    <col min="8923" max="8923" width="11.6640625" style="5" bestFit="1" customWidth="1"/>
    <col min="8924" max="8925" width="11.109375" style="5" customWidth="1"/>
    <col min="8926" max="9160" width="11.44140625" style="5"/>
    <col min="9161" max="9161" width="12" style="5" customWidth="1"/>
    <col min="9162" max="9162" width="15.109375" style="5" customWidth="1"/>
    <col min="9163" max="9163" width="13.109375" style="5" customWidth="1"/>
    <col min="9164" max="9164" width="14.5546875" style="5" customWidth="1"/>
    <col min="9165" max="9165" width="18.109375" style="5" customWidth="1"/>
    <col min="9166" max="9171" width="12.5546875" style="5" customWidth="1"/>
    <col min="9172" max="9172" width="14" style="5" customWidth="1"/>
    <col min="9173" max="9174" width="16.44140625" style="5" customWidth="1"/>
    <col min="9175" max="9175" width="15.33203125" style="5" customWidth="1"/>
    <col min="9176" max="9177" width="16.44140625" style="5" customWidth="1"/>
    <col min="9178" max="9178" width="9.88671875" style="5" customWidth="1"/>
    <col min="9179" max="9179" width="11.6640625" style="5" bestFit="1" customWidth="1"/>
    <col min="9180" max="9181" width="11.109375" style="5" customWidth="1"/>
    <col min="9182" max="9416" width="11.44140625" style="5"/>
    <col min="9417" max="9417" width="12" style="5" customWidth="1"/>
    <col min="9418" max="9418" width="15.109375" style="5" customWidth="1"/>
    <col min="9419" max="9419" width="13.109375" style="5" customWidth="1"/>
    <col min="9420" max="9420" width="14.5546875" style="5" customWidth="1"/>
    <col min="9421" max="9421" width="18.109375" style="5" customWidth="1"/>
    <col min="9422" max="9427" width="12.5546875" style="5" customWidth="1"/>
    <col min="9428" max="9428" width="14" style="5" customWidth="1"/>
    <col min="9429" max="9430" width="16.44140625" style="5" customWidth="1"/>
    <col min="9431" max="9431" width="15.33203125" style="5" customWidth="1"/>
    <col min="9432" max="9433" width="16.44140625" style="5" customWidth="1"/>
    <col min="9434" max="9434" width="9.88671875" style="5" customWidth="1"/>
    <col min="9435" max="9435" width="11.6640625" style="5" bestFit="1" customWidth="1"/>
    <col min="9436" max="9437" width="11.109375" style="5" customWidth="1"/>
    <col min="9438" max="9672" width="11.44140625" style="5"/>
    <col min="9673" max="9673" width="12" style="5" customWidth="1"/>
    <col min="9674" max="9674" width="15.109375" style="5" customWidth="1"/>
    <col min="9675" max="9675" width="13.109375" style="5" customWidth="1"/>
    <col min="9676" max="9676" width="14.5546875" style="5" customWidth="1"/>
    <col min="9677" max="9677" width="18.109375" style="5" customWidth="1"/>
    <col min="9678" max="9683" width="12.5546875" style="5" customWidth="1"/>
    <col min="9684" max="9684" width="14" style="5" customWidth="1"/>
    <col min="9685" max="9686" width="16.44140625" style="5" customWidth="1"/>
    <col min="9687" max="9687" width="15.33203125" style="5" customWidth="1"/>
    <col min="9688" max="9689" width="16.44140625" style="5" customWidth="1"/>
    <col min="9690" max="9690" width="9.88671875" style="5" customWidth="1"/>
    <col min="9691" max="9691" width="11.6640625" style="5" bestFit="1" customWidth="1"/>
    <col min="9692" max="9693" width="11.109375" style="5" customWidth="1"/>
    <col min="9694" max="9928" width="11.44140625" style="5"/>
    <col min="9929" max="9929" width="12" style="5" customWidth="1"/>
    <col min="9930" max="9930" width="15.109375" style="5" customWidth="1"/>
    <col min="9931" max="9931" width="13.109375" style="5" customWidth="1"/>
    <col min="9932" max="9932" width="14.5546875" style="5" customWidth="1"/>
    <col min="9933" max="9933" width="18.109375" style="5" customWidth="1"/>
    <col min="9934" max="9939" width="12.5546875" style="5" customWidth="1"/>
    <col min="9940" max="9940" width="14" style="5" customWidth="1"/>
    <col min="9941" max="9942" width="16.44140625" style="5" customWidth="1"/>
    <col min="9943" max="9943" width="15.33203125" style="5" customWidth="1"/>
    <col min="9944" max="9945" width="16.44140625" style="5" customWidth="1"/>
    <col min="9946" max="9946" width="9.88671875" style="5" customWidth="1"/>
    <col min="9947" max="9947" width="11.6640625" style="5" bestFit="1" customWidth="1"/>
    <col min="9948" max="9949" width="11.109375" style="5" customWidth="1"/>
    <col min="9950" max="10184" width="11.44140625" style="5"/>
    <col min="10185" max="10185" width="12" style="5" customWidth="1"/>
    <col min="10186" max="10186" width="15.109375" style="5" customWidth="1"/>
    <col min="10187" max="10187" width="13.109375" style="5" customWidth="1"/>
    <col min="10188" max="10188" width="14.5546875" style="5" customWidth="1"/>
    <col min="10189" max="10189" width="18.109375" style="5" customWidth="1"/>
    <col min="10190" max="10195" width="12.5546875" style="5" customWidth="1"/>
    <col min="10196" max="10196" width="14" style="5" customWidth="1"/>
    <col min="10197" max="10198" width="16.44140625" style="5" customWidth="1"/>
    <col min="10199" max="10199" width="15.33203125" style="5" customWidth="1"/>
    <col min="10200" max="10201" width="16.44140625" style="5" customWidth="1"/>
    <col min="10202" max="10202" width="9.88671875" style="5" customWidth="1"/>
    <col min="10203" max="10203" width="11.6640625" style="5" bestFit="1" customWidth="1"/>
    <col min="10204" max="10205" width="11.109375" style="5" customWidth="1"/>
    <col min="10206" max="10440" width="11.44140625" style="5"/>
    <col min="10441" max="10441" width="12" style="5" customWidth="1"/>
    <col min="10442" max="10442" width="15.109375" style="5" customWidth="1"/>
    <col min="10443" max="10443" width="13.109375" style="5" customWidth="1"/>
    <col min="10444" max="10444" width="14.5546875" style="5" customWidth="1"/>
    <col min="10445" max="10445" width="18.109375" style="5" customWidth="1"/>
    <col min="10446" max="10451" width="12.5546875" style="5" customWidth="1"/>
    <col min="10452" max="10452" width="14" style="5" customWidth="1"/>
    <col min="10453" max="10454" width="16.44140625" style="5" customWidth="1"/>
    <col min="10455" max="10455" width="15.33203125" style="5" customWidth="1"/>
    <col min="10456" max="10457" width="16.44140625" style="5" customWidth="1"/>
    <col min="10458" max="10458" width="9.88671875" style="5" customWidth="1"/>
    <col min="10459" max="10459" width="11.6640625" style="5" bestFit="1" customWidth="1"/>
    <col min="10460" max="10461" width="11.109375" style="5" customWidth="1"/>
    <col min="10462" max="10696" width="11.44140625" style="5"/>
    <col min="10697" max="10697" width="12" style="5" customWidth="1"/>
    <col min="10698" max="10698" width="15.109375" style="5" customWidth="1"/>
    <col min="10699" max="10699" width="13.109375" style="5" customWidth="1"/>
    <col min="10700" max="10700" width="14.5546875" style="5" customWidth="1"/>
    <col min="10701" max="10701" width="18.109375" style="5" customWidth="1"/>
    <col min="10702" max="10707" width="12.5546875" style="5" customWidth="1"/>
    <col min="10708" max="10708" width="14" style="5" customWidth="1"/>
    <col min="10709" max="10710" width="16.44140625" style="5" customWidth="1"/>
    <col min="10711" max="10711" width="15.33203125" style="5" customWidth="1"/>
    <col min="10712" max="10713" width="16.44140625" style="5" customWidth="1"/>
    <col min="10714" max="10714" width="9.88671875" style="5" customWidth="1"/>
    <col min="10715" max="10715" width="11.6640625" style="5" bestFit="1" customWidth="1"/>
    <col min="10716" max="10717" width="11.109375" style="5" customWidth="1"/>
    <col min="10718" max="10952" width="11.44140625" style="5"/>
    <col min="10953" max="10953" width="12" style="5" customWidth="1"/>
    <col min="10954" max="10954" width="15.109375" style="5" customWidth="1"/>
    <col min="10955" max="10955" width="13.109375" style="5" customWidth="1"/>
    <col min="10956" max="10956" width="14.5546875" style="5" customWidth="1"/>
    <col min="10957" max="10957" width="18.109375" style="5" customWidth="1"/>
    <col min="10958" max="10963" width="12.5546875" style="5" customWidth="1"/>
    <col min="10964" max="10964" width="14" style="5" customWidth="1"/>
    <col min="10965" max="10966" width="16.44140625" style="5" customWidth="1"/>
    <col min="10967" max="10967" width="15.33203125" style="5" customWidth="1"/>
    <col min="10968" max="10969" width="16.44140625" style="5" customWidth="1"/>
    <col min="10970" max="10970" width="9.88671875" style="5" customWidth="1"/>
    <col min="10971" max="10971" width="11.6640625" style="5" bestFit="1" customWidth="1"/>
    <col min="10972" max="10973" width="11.109375" style="5" customWidth="1"/>
    <col min="10974" max="11208" width="11.44140625" style="5"/>
    <col min="11209" max="11209" width="12" style="5" customWidth="1"/>
    <col min="11210" max="11210" width="15.109375" style="5" customWidth="1"/>
    <col min="11211" max="11211" width="13.109375" style="5" customWidth="1"/>
    <col min="11212" max="11212" width="14.5546875" style="5" customWidth="1"/>
    <col min="11213" max="11213" width="18.109375" style="5" customWidth="1"/>
    <col min="11214" max="11219" width="12.5546875" style="5" customWidth="1"/>
    <col min="11220" max="11220" width="14" style="5" customWidth="1"/>
    <col min="11221" max="11222" width="16.44140625" style="5" customWidth="1"/>
    <col min="11223" max="11223" width="15.33203125" style="5" customWidth="1"/>
    <col min="11224" max="11225" width="16.44140625" style="5" customWidth="1"/>
    <col min="11226" max="11226" width="9.88671875" style="5" customWidth="1"/>
    <col min="11227" max="11227" width="11.6640625" style="5" bestFit="1" customWidth="1"/>
    <col min="11228" max="11229" width="11.109375" style="5" customWidth="1"/>
    <col min="11230" max="11464" width="11.44140625" style="5"/>
    <col min="11465" max="11465" width="12" style="5" customWidth="1"/>
    <col min="11466" max="11466" width="15.109375" style="5" customWidth="1"/>
    <col min="11467" max="11467" width="13.109375" style="5" customWidth="1"/>
    <col min="11468" max="11468" width="14.5546875" style="5" customWidth="1"/>
    <col min="11469" max="11469" width="18.109375" style="5" customWidth="1"/>
    <col min="11470" max="11475" width="12.5546875" style="5" customWidth="1"/>
    <col min="11476" max="11476" width="14" style="5" customWidth="1"/>
    <col min="11477" max="11478" width="16.44140625" style="5" customWidth="1"/>
    <col min="11479" max="11479" width="15.33203125" style="5" customWidth="1"/>
    <col min="11480" max="11481" width="16.44140625" style="5" customWidth="1"/>
    <col min="11482" max="11482" width="9.88671875" style="5" customWidth="1"/>
    <col min="11483" max="11483" width="11.6640625" style="5" bestFit="1" customWidth="1"/>
    <col min="11484" max="11485" width="11.109375" style="5" customWidth="1"/>
    <col min="11486" max="11720" width="11.44140625" style="5"/>
    <col min="11721" max="11721" width="12" style="5" customWidth="1"/>
    <col min="11722" max="11722" width="15.109375" style="5" customWidth="1"/>
    <col min="11723" max="11723" width="13.109375" style="5" customWidth="1"/>
    <col min="11724" max="11724" width="14.5546875" style="5" customWidth="1"/>
    <col min="11725" max="11725" width="18.109375" style="5" customWidth="1"/>
    <col min="11726" max="11731" width="12.5546875" style="5" customWidth="1"/>
    <col min="11732" max="11732" width="14" style="5" customWidth="1"/>
    <col min="11733" max="11734" width="16.44140625" style="5" customWidth="1"/>
    <col min="11735" max="11735" width="15.33203125" style="5" customWidth="1"/>
    <col min="11736" max="11737" width="16.44140625" style="5" customWidth="1"/>
    <col min="11738" max="11738" width="9.88671875" style="5" customWidth="1"/>
    <col min="11739" max="11739" width="11.6640625" style="5" bestFit="1" customWidth="1"/>
    <col min="11740" max="11741" width="11.109375" style="5" customWidth="1"/>
    <col min="11742" max="11976" width="11.44140625" style="5"/>
    <col min="11977" max="11977" width="12" style="5" customWidth="1"/>
    <col min="11978" max="11978" width="15.109375" style="5" customWidth="1"/>
    <col min="11979" max="11979" width="13.109375" style="5" customWidth="1"/>
    <col min="11980" max="11980" width="14.5546875" style="5" customWidth="1"/>
    <col min="11981" max="11981" width="18.109375" style="5" customWidth="1"/>
    <col min="11982" max="11987" width="12.5546875" style="5" customWidth="1"/>
    <col min="11988" max="11988" width="14" style="5" customWidth="1"/>
    <col min="11989" max="11990" width="16.44140625" style="5" customWidth="1"/>
    <col min="11991" max="11991" width="15.33203125" style="5" customWidth="1"/>
    <col min="11992" max="11993" width="16.44140625" style="5" customWidth="1"/>
    <col min="11994" max="11994" width="9.88671875" style="5" customWidth="1"/>
    <col min="11995" max="11995" width="11.6640625" style="5" bestFit="1" customWidth="1"/>
    <col min="11996" max="11997" width="11.109375" style="5" customWidth="1"/>
    <col min="11998" max="12232" width="11.44140625" style="5"/>
    <col min="12233" max="12233" width="12" style="5" customWidth="1"/>
    <col min="12234" max="12234" width="15.109375" style="5" customWidth="1"/>
    <col min="12235" max="12235" width="13.109375" style="5" customWidth="1"/>
    <col min="12236" max="12236" width="14.5546875" style="5" customWidth="1"/>
    <col min="12237" max="12237" width="18.109375" style="5" customWidth="1"/>
    <col min="12238" max="12243" width="12.5546875" style="5" customWidth="1"/>
    <col min="12244" max="12244" width="14" style="5" customWidth="1"/>
    <col min="12245" max="12246" width="16.44140625" style="5" customWidth="1"/>
    <col min="12247" max="12247" width="15.33203125" style="5" customWidth="1"/>
    <col min="12248" max="12249" width="16.44140625" style="5" customWidth="1"/>
    <col min="12250" max="12250" width="9.88671875" style="5" customWidth="1"/>
    <col min="12251" max="12251" width="11.6640625" style="5" bestFit="1" customWidth="1"/>
    <col min="12252" max="12253" width="11.109375" style="5" customWidth="1"/>
    <col min="12254" max="12488" width="11.44140625" style="5"/>
    <col min="12489" max="12489" width="12" style="5" customWidth="1"/>
    <col min="12490" max="12490" width="15.109375" style="5" customWidth="1"/>
    <col min="12491" max="12491" width="13.109375" style="5" customWidth="1"/>
    <col min="12492" max="12492" width="14.5546875" style="5" customWidth="1"/>
    <col min="12493" max="12493" width="18.109375" style="5" customWidth="1"/>
    <col min="12494" max="12499" width="12.5546875" style="5" customWidth="1"/>
    <col min="12500" max="12500" width="14" style="5" customWidth="1"/>
    <col min="12501" max="12502" width="16.44140625" style="5" customWidth="1"/>
    <col min="12503" max="12503" width="15.33203125" style="5" customWidth="1"/>
    <col min="12504" max="12505" width="16.44140625" style="5" customWidth="1"/>
    <col min="12506" max="12506" width="9.88671875" style="5" customWidth="1"/>
    <col min="12507" max="12507" width="11.6640625" style="5" bestFit="1" customWidth="1"/>
    <col min="12508" max="12509" width="11.109375" style="5" customWidth="1"/>
    <col min="12510" max="12744" width="11.44140625" style="5"/>
    <col min="12745" max="12745" width="12" style="5" customWidth="1"/>
    <col min="12746" max="12746" width="15.109375" style="5" customWidth="1"/>
    <col min="12747" max="12747" width="13.109375" style="5" customWidth="1"/>
    <col min="12748" max="12748" width="14.5546875" style="5" customWidth="1"/>
    <col min="12749" max="12749" width="18.109375" style="5" customWidth="1"/>
    <col min="12750" max="12755" width="12.5546875" style="5" customWidth="1"/>
    <col min="12756" max="12756" width="14" style="5" customWidth="1"/>
    <col min="12757" max="12758" width="16.44140625" style="5" customWidth="1"/>
    <col min="12759" max="12759" width="15.33203125" style="5" customWidth="1"/>
    <col min="12760" max="12761" width="16.44140625" style="5" customWidth="1"/>
    <col min="12762" max="12762" width="9.88671875" style="5" customWidth="1"/>
    <col min="12763" max="12763" width="11.6640625" style="5" bestFit="1" customWidth="1"/>
    <col min="12764" max="12765" width="11.109375" style="5" customWidth="1"/>
    <col min="12766" max="13000" width="11.44140625" style="5"/>
    <col min="13001" max="13001" width="12" style="5" customWidth="1"/>
    <col min="13002" max="13002" width="15.109375" style="5" customWidth="1"/>
    <col min="13003" max="13003" width="13.109375" style="5" customWidth="1"/>
    <col min="13004" max="13004" width="14.5546875" style="5" customWidth="1"/>
    <col min="13005" max="13005" width="18.109375" style="5" customWidth="1"/>
    <col min="13006" max="13011" width="12.5546875" style="5" customWidth="1"/>
    <col min="13012" max="13012" width="14" style="5" customWidth="1"/>
    <col min="13013" max="13014" width="16.44140625" style="5" customWidth="1"/>
    <col min="13015" max="13015" width="15.33203125" style="5" customWidth="1"/>
    <col min="13016" max="13017" width="16.44140625" style="5" customWidth="1"/>
    <col min="13018" max="13018" width="9.88671875" style="5" customWidth="1"/>
    <col min="13019" max="13019" width="11.6640625" style="5" bestFit="1" customWidth="1"/>
    <col min="13020" max="13021" width="11.109375" style="5" customWidth="1"/>
    <col min="13022" max="13256" width="11.44140625" style="5"/>
    <col min="13257" max="13257" width="12" style="5" customWidth="1"/>
    <col min="13258" max="13258" width="15.109375" style="5" customWidth="1"/>
    <col min="13259" max="13259" width="13.109375" style="5" customWidth="1"/>
    <col min="13260" max="13260" width="14.5546875" style="5" customWidth="1"/>
    <col min="13261" max="13261" width="18.109375" style="5" customWidth="1"/>
    <col min="13262" max="13267" width="12.5546875" style="5" customWidth="1"/>
    <col min="13268" max="13268" width="14" style="5" customWidth="1"/>
    <col min="13269" max="13270" width="16.44140625" style="5" customWidth="1"/>
    <col min="13271" max="13271" width="15.33203125" style="5" customWidth="1"/>
    <col min="13272" max="13273" width="16.44140625" style="5" customWidth="1"/>
    <col min="13274" max="13274" width="9.88671875" style="5" customWidth="1"/>
    <col min="13275" max="13275" width="11.6640625" style="5" bestFit="1" customWidth="1"/>
    <col min="13276" max="13277" width="11.109375" style="5" customWidth="1"/>
    <col min="13278" max="13512" width="11.44140625" style="5"/>
    <col min="13513" max="13513" width="12" style="5" customWidth="1"/>
    <col min="13514" max="13514" width="15.109375" style="5" customWidth="1"/>
    <col min="13515" max="13515" width="13.109375" style="5" customWidth="1"/>
    <col min="13516" max="13516" width="14.5546875" style="5" customWidth="1"/>
    <col min="13517" max="13517" width="18.109375" style="5" customWidth="1"/>
    <col min="13518" max="13523" width="12.5546875" style="5" customWidth="1"/>
    <col min="13524" max="13524" width="14" style="5" customWidth="1"/>
    <col min="13525" max="13526" width="16.44140625" style="5" customWidth="1"/>
    <col min="13527" max="13527" width="15.33203125" style="5" customWidth="1"/>
    <col min="13528" max="13529" width="16.44140625" style="5" customWidth="1"/>
    <col min="13530" max="13530" width="9.88671875" style="5" customWidth="1"/>
    <col min="13531" max="13531" width="11.6640625" style="5" bestFit="1" customWidth="1"/>
    <col min="13532" max="13533" width="11.109375" style="5" customWidth="1"/>
    <col min="13534" max="13768" width="11.44140625" style="5"/>
    <col min="13769" max="13769" width="12" style="5" customWidth="1"/>
    <col min="13770" max="13770" width="15.109375" style="5" customWidth="1"/>
    <col min="13771" max="13771" width="13.109375" style="5" customWidth="1"/>
    <col min="13772" max="13772" width="14.5546875" style="5" customWidth="1"/>
    <col min="13773" max="13773" width="18.109375" style="5" customWidth="1"/>
    <col min="13774" max="13779" width="12.5546875" style="5" customWidth="1"/>
    <col min="13780" max="13780" width="14" style="5" customWidth="1"/>
    <col min="13781" max="13782" width="16.44140625" style="5" customWidth="1"/>
    <col min="13783" max="13783" width="15.33203125" style="5" customWidth="1"/>
    <col min="13784" max="13785" width="16.44140625" style="5" customWidth="1"/>
    <col min="13786" max="13786" width="9.88671875" style="5" customWidth="1"/>
    <col min="13787" max="13787" width="11.6640625" style="5" bestFit="1" customWidth="1"/>
    <col min="13788" max="13789" width="11.109375" style="5" customWidth="1"/>
    <col min="13790" max="14024" width="11.44140625" style="5"/>
    <col min="14025" max="14025" width="12" style="5" customWidth="1"/>
    <col min="14026" max="14026" width="15.109375" style="5" customWidth="1"/>
    <col min="14027" max="14027" width="13.109375" style="5" customWidth="1"/>
    <col min="14028" max="14028" width="14.5546875" style="5" customWidth="1"/>
    <col min="14029" max="14029" width="18.109375" style="5" customWidth="1"/>
    <col min="14030" max="14035" width="12.5546875" style="5" customWidth="1"/>
    <col min="14036" max="14036" width="14" style="5" customWidth="1"/>
    <col min="14037" max="14038" width="16.44140625" style="5" customWidth="1"/>
    <col min="14039" max="14039" width="15.33203125" style="5" customWidth="1"/>
    <col min="14040" max="14041" width="16.44140625" style="5" customWidth="1"/>
    <col min="14042" max="14042" width="9.88671875" style="5" customWidth="1"/>
    <col min="14043" max="14043" width="11.6640625" style="5" bestFit="1" customWidth="1"/>
    <col min="14044" max="14045" width="11.109375" style="5" customWidth="1"/>
    <col min="14046" max="14280" width="11.44140625" style="5"/>
    <col min="14281" max="14281" width="12" style="5" customWidth="1"/>
    <col min="14282" max="14282" width="15.109375" style="5" customWidth="1"/>
    <col min="14283" max="14283" width="13.109375" style="5" customWidth="1"/>
    <col min="14284" max="14284" width="14.5546875" style="5" customWidth="1"/>
    <col min="14285" max="14285" width="18.109375" style="5" customWidth="1"/>
    <col min="14286" max="14291" width="12.5546875" style="5" customWidth="1"/>
    <col min="14292" max="14292" width="14" style="5" customWidth="1"/>
    <col min="14293" max="14294" width="16.44140625" style="5" customWidth="1"/>
    <col min="14295" max="14295" width="15.33203125" style="5" customWidth="1"/>
    <col min="14296" max="14297" width="16.44140625" style="5" customWidth="1"/>
    <col min="14298" max="14298" width="9.88671875" style="5" customWidth="1"/>
    <col min="14299" max="14299" width="11.6640625" style="5" bestFit="1" customWidth="1"/>
    <col min="14300" max="14301" width="11.109375" style="5" customWidth="1"/>
    <col min="14302" max="14536" width="11.44140625" style="5"/>
    <col min="14537" max="14537" width="12" style="5" customWidth="1"/>
    <col min="14538" max="14538" width="15.109375" style="5" customWidth="1"/>
    <col min="14539" max="14539" width="13.109375" style="5" customWidth="1"/>
    <col min="14540" max="14540" width="14.5546875" style="5" customWidth="1"/>
    <col min="14541" max="14541" width="18.109375" style="5" customWidth="1"/>
    <col min="14542" max="14547" width="12.5546875" style="5" customWidth="1"/>
    <col min="14548" max="14548" width="14" style="5" customWidth="1"/>
    <col min="14549" max="14550" width="16.44140625" style="5" customWidth="1"/>
    <col min="14551" max="14551" width="15.33203125" style="5" customWidth="1"/>
    <col min="14552" max="14553" width="16.44140625" style="5" customWidth="1"/>
    <col min="14554" max="14554" width="9.88671875" style="5" customWidth="1"/>
    <col min="14555" max="14555" width="11.6640625" style="5" bestFit="1" customWidth="1"/>
    <col min="14556" max="14557" width="11.109375" style="5" customWidth="1"/>
    <col min="14558" max="14792" width="11.44140625" style="5"/>
    <col min="14793" max="14793" width="12" style="5" customWidth="1"/>
    <col min="14794" max="14794" width="15.109375" style="5" customWidth="1"/>
    <col min="14795" max="14795" width="13.109375" style="5" customWidth="1"/>
    <col min="14796" max="14796" width="14.5546875" style="5" customWidth="1"/>
    <col min="14797" max="14797" width="18.109375" style="5" customWidth="1"/>
    <col min="14798" max="14803" width="12.5546875" style="5" customWidth="1"/>
    <col min="14804" max="14804" width="14" style="5" customWidth="1"/>
    <col min="14805" max="14806" width="16.44140625" style="5" customWidth="1"/>
    <col min="14807" max="14807" width="15.33203125" style="5" customWidth="1"/>
    <col min="14808" max="14809" width="16.44140625" style="5" customWidth="1"/>
    <col min="14810" max="14810" width="9.88671875" style="5" customWidth="1"/>
    <col min="14811" max="14811" width="11.6640625" style="5" bestFit="1" customWidth="1"/>
    <col min="14812" max="14813" width="11.109375" style="5" customWidth="1"/>
    <col min="14814" max="15048" width="11.44140625" style="5"/>
    <col min="15049" max="15049" width="12" style="5" customWidth="1"/>
    <col min="15050" max="15050" width="15.109375" style="5" customWidth="1"/>
    <col min="15051" max="15051" width="13.109375" style="5" customWidth="1"/>
    <col min="15052" max="15052" width="14.5546875" style="5" customWidth="1"/>
    <col min="15053" max="15053" width="18.109375" style="5" customWidth="1"/>
    <col min="15054" max="15059" width="12.5546875" style="5" customWidth="1"/>
    <col min="15060" max="15060" width="14" style="5" customWidth="1"/>
    <col min="15061" max="15062" width="16.44140625" style="5" customWidth="1"/>
    <col min="15063" max="15063" width="15.33203125" style="5" customWidth="1"/>
    <col min="15064" max="15065" width="16.44140625" style="5" customWidth="1"/>
    <col min="15066" max="15066" width="9.88671875" style="5" customWidth="1"/>
    <col min="15067" max="15067" width="11.6640625" style="5" bestFit="1" customWidth="1"/>
    <col min="15068" max="15069" width="11.109375" style="5" customWidth="1"/>
    <col min="15070" max="15304" width="11.44140625" style="5"/>
    <col min="15305" max="15305" width="12" style="5" customWidth="1"/>
    <col min="15306" max="15306" width="15.109375" style="5" customWidth="1"/>
    <col min="15307" max="15307" width="13.109375" style="5" customWidth="1"/>
    <col min="15308" max="15308" width="14.5546875" style="5" customWidth="1"/>
    <col min="15309" max="15309" width="18.109375" style="5" customWidth="1"/>
    <col min="15310" max="15315" width="12.5546875" style="5" customWidth="1"/>
    <col min="15316" max="15316" width="14" style="5" customWidth="1"/>
    <col min="15317" max="15318" width="16.44140625" style="5" customWidth="1"/>
    <col min="15319" max="15319" width="15.33203125" style="5" customWidth="1"/>
    <col min="15320" max="15321" width="16.44140625" style="5" customWidth="1"/>
    <col min="15322" max="15322" width="9.88671875" style="5" customWidth="1"/>
    <col min="15323" max="15323" width="11.6640625" style="5" bestFit="1" customWidth="1"/>
    <col min="15324" max="15325" width="11.109375" style="5" customWidth="1"/>
    <col min="15326" max="15560" width="11.44140625" style="5"/>
    <col min="15561" max="15561" width="12" style="5" customWidth="1"/>
    <col min="15562" max="15562" width="15.109375" style="5" customWidth="1"/>
    <col min="15563" max="15563" width="13.109375" style="5" customWidth="1"/>
    <col min="15564" max="15564" width="14.5546875" style="5" customWidth="1"/>
    <col min="15565" max="15565" width="18.109375" style="5" customWidth="1"/>
    <col min="15566" max="15571" width="12.5546875" style="5" customWidth="1"/>
    <col min="15572" max="15572" width="14" style="5" customWidth="1"/>
    <col min="15573" max="15574" width="16.44140625" style="5" customWidth="1"/>
    <col min="15575" max="15575" width="15.33203125" style="5" customWidth="1"/>
    <col min="15576" max="15577" width="16.44140625" style="5" customWidth="1"/>
    <col min="15578" max="15578" width="9.88671875" style="5" customWidth="1"/>
    <col min="15579" max="15579" width="11.6640625" style="5" bestFit="1" customWidth="1"/>
    <col min="15580" max="15581" width="11.109375" style="5" customWidth="1"/>
    <col min="15582" max="15816" width="11.44140625" style="5"/>
    <col min="15817" max="15817" width="12" style="5" customWidth="1"/>
    <col min="15818" max="15818" width="15.109375" style="5" customWidth="1"/>
    <col min="15819" max="15819" width="13.109375" style="5" customWidth="1"/>
    <col min="15820" max="15820" width="14.5546875" style="5" customWidth="1"/>
    <col min="15821" max="15821" width="18.109375" style="5" customWidth="1"/>
    <col min="15822" max="15827" width="12.5546875" style="5" customWidth="1"/>
    <col min="15828" max="15828" width="14" style="5" customWidth="1"/>
    <col min="15829" max="15830" width="16.44140625" style="5" customWidth="1"/>
    <col min="15831" max="15831" width="15.33203125" style="5" customWidth="1"/>
    <col min="15832" max="15833" width="16.44140625" style="5" customWidth="1"/>
    <col min="15834" max="15834" width="9.88671875" style="5" customWidth="1"/>
    <col min="15835" max="15835" width="11.6640625" style="5" bestFit="1" customWidth="1"/>
    <col min="15836" max="15837" width="11.109375" style="5" customWidth="1"/>
    <col min="15838" max="16072" width="11.44140625" style="5"/>
    <col min="16073" max="16073" width="12" style="5" customWidth="1"/>
    <col min="16074" max="16074" width="15.109375" style="5" customWidth="1"/>
    <col min="16075" max="16075" width="13.109375" style="5" customWidth="1"/>
    <col min="16076" max="16076" width="14.5546875" style="5" customWidth="1"/>
    <col min="16077" max="16077" width="18.109375" style="5" customWidth="1"/>
    <col min="16078" max="16083" width="12.5546875" style="5" customWidth="1"/>
    <col min="16084" max="16084" width="14" style="5" customWidth="1"/>
    <col min="16085" max="16086" width="16.44140625" style="5" customWidth="1"/>
    <col min="16087" max="16087" width="15.33203125" style="5" customWidth="1"/>
    <col min="16088" max="16089" width="16.44140625" style="5" customWidth="1"/>
    <col min="16090" max="16090" width="9.88671875" style="5" customWidth="1"/>
    <col min="16091" max="16091" width="11.6640625" style="5" bestFit="1" customWidth="1"/>
    <col min="16092" max="16093" width="11.109375" style="5" customWidth="1"/>
    <col min="16094" max="16384" width="11.44140625" style="5"/>
  </cols>
  <sheetData>
    <row r="1" spans="1:13" s="17" customFormat="1" ht="41.25" customHeight="1" x14ac:dyDescent="0.3">
      <c r="A1" s="56" t="s">
        <v>831</v>
      </c>
      <c r="B1" s="57"/>
      <c r="C1" s="57"/>
      <c r="D1" s="58"/>
      <c r="E1" s="58"/>
      <c r="F1" s="58"/>
      <c r="G1" s="58"/>
      <c r="H1" s="58"/>
      <c r="I1" s="59"/>
      <c r="J1" s="59"/>
      <c r="K1" s="16"/>
    </row>
    <row r="2" spans="1:13" s="18" customFormat="1" ht="3.75" customHeight="1" x14ac:dyDescent="0.3">
      <c r="A2" s="60"/>
      <c r="B2" s="61"/>
      <c r="C2" s="61"/>
      <c r="D2" s="61"/>
      <c r="E2" s="62"/>
      <c r="F2" s="60"/>
      <c r="G2" s="63"/>
      <c r="H2" s="64"/>
      <c r="I2" s="65"/>
      <c r="J2" s="65"/>
      <c r="K2" s="19"/>
    </row>
    <row r="3" spans="1:13" s="18" customFormat="1" ht="15.6" x14ac:dyDescent="0.3">
      <c r="A3" s="66" t="s">
        <v>1010</v>
      </c>
      <c r="B3" s="67"/>
      <c r="C3" s="129"/>
      <c r="D3" s="68"/>
      <c r="E3" s="69"/>
      <c r="F3" s="66"/>
      <c r="G3" s="70"/>
      <c r="H3" s="71"/>
      <c r="I3" s="71"/>
      <c r="J3" s="71"/>
      <c r="K3" s="20"/>
    </row>
    <row r="4" spans="1:13" s="1" customFormat="1" ht="18" x14ac:dyDescent="0.35">
      <c r="A4" s="130"/>
      <c r="B4" s="72"/>
      <c r="C4" s="72"/>
      <c r="D4" s="175"/>
      <c r="E4" s="175"/>
      <c r="F4" s="175"/>
      <c r="G4" s="175"/>
      <c r="H4" s="73"/>
      <c r="I4" s="73"/>
      <c r="J4" s="73"/>
    </row>
    <row r="5" spans="1:13" s="1" customFormat="1" ht="15" customHeight="1" x14ac:dyDescent="0.3">
      <c r="A5" s="176" t="s">
        <v>832</v>
      </c>
      <c r="B5" s="178" t="s">
        <v>833</v>
      </c>
      <c r="C5" s="75"/>
      <c r="D5" s="180" t="s">
        <v>1013</v>
      </c>
      <c r="E5" s="181"/>
      <c r="F5" s="181"/>
      <c r="G5" s="181"/>
      <c r="H5" s="182"/>
      <c r="I5" s="183" t="s">
        <v>834</v>
      </c>
      <c r="J5" s="173" t="s">
        <v>835</v>
      </c>
      <c r="K5" s="2"/>
    </row>
    <row r="6" spans="1:13" s="1" customFormat="1" ht="15" customHeight="1" x14ac:dyDescent="0.3">
      <c r="A6" s="177"/>
      <c r="B6" s="179"/>
      <c r="C6" s="77"/>
      <c r="D6" s="78" t="s">
        <v>836</v>
      </c>
      <c r="E6" s="79" t="s">
        <v>837</v>
      </c>
      <c r="F6" s="79" t="s">
        <v>838</v>
      </c>
      <c r="G6" s="79" t="s">
        <v>839</v>
      </c>
      <c r="H6" s="80" t="s">
        <v>840</v>
      </c>
      <c r="I6" s="184"/>
      <c r="J6" s="174" t="s">
        <v>841</v>
      </c>
      <c r="K6" s="2"/>
    </row>
    <row r="7" spans="1:13" s="1" customFormat="1" ht="12" customHeight="1" x14ac:dyDescent="0.3">
      <c r="A7" s="131"/>
      <c r="B7" s="81"/>
      <c r="C7" s="81"/>
      <c r="D7" s="81"/>
      <c r="E7" s="81"/>
      <c r="F7" s="81"/>
      <c r="G7" s="81"/>
      <c r="H7" s="81"/>
      <c r="I7" s="81"/>
      <c r="J7" s="82"/>
      <c r="K7" s="3"/>
    </row>
    <row r="8" spans="1:13" s="1" customFormat="1" ht="12" customHeight="1" x14ac:dyDescent="0.3">
      <c r="A8" s="132" t="s">
        <v>1011</v>
      </c>
      <c r="B8" s="84">
        <v>1159941811.3900001</v>
      </c>
      <c r="C8" s="85"/>
      <c r="D8" s="133">
        <v>743402287.7299999</v>
      </c>
      <c r="E8" s="134">
        <v>14971528.570000002</v>
      </c>
      <c r="F8" s="134">
        <v>23603365.780000001</v>
      </c>
      <c r="G8" s="134">
        <v>88883683.469999999</v>
      </c>
      <c r="H8" s="135">
        <v>66574192.140000001</v>
      </c>
      <c r="I8" s="86">
        <f>SUM(D8:H8)</f>
        <v>937435057.68999994</v>
      </c>
      <c r="J8" s="87">
        <f>B8-I8</f>
        <v>222506753.70000017</v>
      </c>
      <c r="K8" s="3"/>
    </row>
    <row r="9" spans="1:13" s="1" customFormat="1" ht="12" customHeight="1" x14ac:dyDescent="0.3">
      <c r="A9" s="136">
        <v>2017</v>
      </c>
      <c r="B9" s="165">
        <v>53124352.810000002</v>
      </c>
      <c r="C9" s="137"/>
      <c r="D9" s="89">
        <v>44079189</v>
      </c>
      <c r="E9" s="88">
        <v>365072.21</v>
      </c>
      <c r="F9" s="166">
        <v>0</v>
      </c>
      <c r="G9" s="142">
        <v>0</v>
      </c>
      <c r="H9" s="165">
        <v>18038989.989999998</v>
      </c>
      <c r="I9" s="90">
        <f>SUM(D9:H9)</f>
        <v>62483251.200000003</v>
      </c>
      <c r="J9" s="91">
        <f>B9-I9+J8</f>
        <v>213147855.31000018</v>
      </c>
      <c r="K9" s="3"/>
    </row>
    <row r="10" spans="1:13" s="1" customFormat="1" ht="12.75" customHeight="1" x14ac:dyDescent="0.25">
      <c r="A10" s="92" t="s">
        <v>842</v>
      </c>
      <c r="B10" s="93">
        <f>SUM(B8:B9)</f>
        <v>1213066164.2</v>
      </c>
      <c r="C10" s="94"/>
      <c r="D10" s="95">
        <f t="shared" ref="D10:I10" si="0">SUM(D8:D9)</f>
        <v>787481476.7299999</v>
      </c>
      <c r="E10" s="96">
        <f t="shared" si="0"/>
        <v>15336600.780000003</v>
      </c>
      <c r="F10" s="94">
        <f t="shared" si="0"/>
        <v>23603365.780000001</v>
      </c>
      <c r="G10" s="94">
        <f t="shared" si="0"/>
        <v>88883683.469999999</v>
      </c>
      <c r="H10" s="94">
        <f t="shared" si="0"/>
        <v>84613182.129999995</v>
      </c>
      <c r="I10" s="97">
        <f t="shared" si="0"/>
        <v>999918308.88999999</v>
      </c>
      <c r="J10" s="98">
        <f>J9</f>
        <v>213147855.31000018</v>
      </c>
    </row>
    <row r="11" spans="1:13" s="1" customFormat="1" ht="15" customHeight="1" x14ac:dyDescent="0.3">
      <c r="A11" s="138"/>
      <c r="B11" s="76"/>
      <c r="C11" s="76"/>
      <c r="D11" s="100"/>
      <c r="E11" s="101"/>
      <c r="F11" s="101"/>
      <c r="G11" s="99"/>
      <c r="H11" s="99"/>
      <c r="I11" s="99"/>
      <c r="J11" s="99"/>
      <c r="K11" s="4"/>
    </row>
    <row r="12" spans="1:13" s="1" customFormat="1" ht="15" customHeight="1" x14ac:dyDescent="0.3">
      <c r="A12" s="138"/>
      <c r="B12" s="76"/>
      <c r="C12" s="76"/>
      <c r="D12" s="99"/>
      <c r="E12" s="99"/>
      <c r="F12" s="99"/>
      <c r="G12" s="99"/>
      <c r="H12" s="99"/>
      <c r="I12" s="102"/>
      <c r="J12" s="99"/>
      <c r="K12" s="4"/>
    </row>
    <row r="13" spans="1:13" s="1" customFormat="1" ht="15" customHeight="1" x14ac:dyDescent="0.3">
      <c r="A13" s="176" t="s">
        <v>832</v>
      </c>
      <c r="B13" s="178" t="s">
        <v>1014</v>
      </c>
      <c r="C13" s="178" t="s">
        <v>1012</v>
      </c>
      <c r="D13" s="180" t="s">
        <v>1015</v>
      </c>
      <c r="E13" s="181"/>
      <c r="F13" s="181"/>
      <c r="G13" s="181"/>
      <c r="H13" s="182"/>
      <c r="I13" s="183" t="s">
        <v>834</v>
      </c>
      <c r="J13" s="173" t="s">
        <v>835</v>
      </c>
      <c r="K13" s="2"/>
    </row>
    <row r="14" spans="1:13" s="1" customFormat="1" ht="19.5" customHeight="1" x14ac:dyDescent="0.3">
      <c r="A14" s="177"/>
      <c r="B14" s="179"/>
      <c r="C14" s="179"/>
      <c r="D14" s="78" t="s">
        <v>843</v>
      </c>
      <c r="E14" s="79" t="s">
        <v>837</v>
      </c>
      <c r="F14" s="79" t="s">
        <v>838</v>
      </c>
      <c r="G14" s="79" t="s">
        <v>839</v>
      </c>
      <c r="H14" s="79" t="s">
        <v>840</v>
      </c>
      <c r="I14" s="184"/>
      <c r="J14" s="174" t="s">
        <v>841</v>
      </c>
      <c r="K14" s="2"/>
    </row>
    <row r="15" spans="1:13" s="1" customFormat="1" ht="12" customHeight="1" x14ac:dyDescent="0.3">
      <c r="A15" s="103"/>
      <c r="B15" s="81"/>
      <c r="C15" s="81"/>
      <c r="D15" s="81"/>
      <c r="E15" s="81"/>
      <c r="F15" s="81"/>
      <c r="G15" s="81"/>
      <c r="H15" s="81"/>
      <c r="I15" s="104"/>
      <c r="J15" s="105"/>
      <c r="K15" s="3"/>
    </row>
    <row r="16" spans="1:13" s="1" customFormat="1" ht="12" customHeight="1" x14ac:dyDescent="0.25">
      <c r="A16" s="106">
        <v>2018</v>
      </c>
      <c r="B16" s="171">
        <v>51000000</v>
      </c>
      <c r="C16" s="167">
        <v>35000000</v>
      </c>
      <c r="D16" s="107">
        <v>38137844.575043201</v>
      </c>
      <c r="E16" s="108">
        <f>895239.203935863+34237.5</f>
        <v>929476.70393586298</v>
      </c>
      <c r="F16" s="139">
        <v>0</v>
      </c>
      <c r="G16" s="139">
        <v>0</v>
      </c>
      <c r="H16" s="168">
        <v>47752000</v>
      </c>
      <c r="I16" s="109">
        <f t="shared" ref="I16:I29" si="1">SUM(C16:H16)</f>
        <v>121819321.27897906</v>
      </c>
      <c r="J16" s="110">
        <f>B16-I16+J10</f>
        <v>142328534.03102112</v>
      </c>
      <c r="K16" s="3"/>
      <c r="M16" s="164"/>
    </row>
    <row r="17" spans="1:11" s="1" customFormat="1" ht="12" customHeight="1" x14ac:dyDescent="0.25">
      <c r="A17" s="111">
        <v>2019</v>
      </c>
      <c r="B17" s="172">
        <v>51850000</v>
      </c>
      <c r="C17" s="113">
        <v>30000000</v>
      </c>
      <c r="D17" s="113">
        <v>25646800.085218798</v>
      </c>
      <c r="E17" s="114">
        <v>409744.68015014892</v>
      </c>
      <c r="F17" s="140">
        <v>0</v>
      </c>
      <c r="G17" s="140">
        <v>0</v>
      </c>
      <c r="H17" s="169">
        <v>32226000</v>
      </c>
      <c r="I17" s="115">
        <f t="shared" si="1"/>
        <v>88282544.765368953</v>
      </c>
      <c r="J17" s="116">
        <f t="shared" ref="J17:J29" si="2">B17-I17+J16</f>
        <v>105895989.26565216</v>
      </c>
      <c r="K17" s="3"/>
    </row>
    <row r="18" spans="1:11" s="1" customFormat="1" ht="12" customHeight="1" x14ac:dyDescent="0.25">
      <c r="A18" s="117">
        <v>2020</v>
      </c>
      <c r="B18" s="172">
        <v>51850000</v>
      </c>
      <c r="C18" s="118">
        <v>25000000</v>
      </c>
      <c r="D18" s="118">
        <v>15412045.9044233</v>
      </c>
      <c r="E18" s="119">
        <v>113907.65999014463</v>
      </c>
      <c r="F18" s="141">
        <v>0</v>
      </c>
      <c r="G18" s="141">
        <v>0</v>
      </c>
      <c r="H18" s="169">
        <v>45411000</v>
      </c>
      <c r="I18" s="120">
        <f t="shared" si="1"/>
        <v>85936953.564413443</v>
      </c>
      <c r="J18" s="121">
        <f t="shared" si="2"/>
        <v>71809035.701238722</v>
      </c>
      <c r="K18" s="3"/>
    </row>
    <row r="19" spans="1:11" s="4" customFormat="1" ht="12" customHeight="1" x14ac:dyDescent="0.25">
      <c r="A19" s="111">
        <v>2021</v>
      </c>
      <c r="B19" s="172">
        <v>51850000</v>
      </c>
      <c r="C19" s="113">
        <v>25000000</v>
      </c>
      <c r="D19" s="113">
        <v>9529671.1815814003</v>
      </c>
      <c r="E19" s="114">
        <v>51647.455923843205</v>
      </c>
      <c r="F19" s="140">
        <v>0</v>
      </c>
      <c r="G19" s="140">
        <v>0</v>
      </c>
      <c r="H19" s="169">
        <v>44974000</v>
      </c>
      <c r="I19" s="115">
        <f t="shared" si="1"/>
        <v>79555318.637505233</v>
      </c>
      <c r="J19" s="116">
        <f t="shared" si="2"/>
        <v>44103717.063733488</v>
      </c>
      <c r="K19" s="3"/>
    </row>
    <row r="20" spans="1:11" s="1" customFormat="1" ht="12" customHeight="1" x14ac:dyDescent="0.25">
      <c r="A20" s="117">
        <v>2022</v>
      </c>
      <c r="B20" s="172">
        <v>51850000</v>
      </c>
      <c r="C20" s="118">
        <v>25000000</v>
      </c>
      <c r="D20" s="118">
        <v>4056882.0538645401</v>
      </c>
      <c r="E20" s="119">
        <v>0</v>
      </c>
      <c r="F20" s="141">
        <v>0</v>
      </c>
      <c r="G20" s="141">
        <v>0</v>
      </c>
      <c r="H20" s="169">
        <v>42417000</v>
      </c>
      <c r="I20" s="120">
        <f t="shared" si="1"/>
        <v>71473882.053864539</v>
      </c>
      <c r="J20" s="121">
        <f t="shared" si="2"/>
        <v>24479835.00986895</v>
      </c>
      <c r="K20" s="3"/>
    </row>
    <row r="21" spans="1:11" s="1" customFormat="1" ht="12" customHeight="1" x14ac:dyDescent="0.25">
      <c r="A21" s="111">
        <v>2023</v>
      </c>
      <c r="B21" s="172">
        <v>51850000</v>
      </c>
      <c r="C21" s="113">
        <v>25000000</v>
      </c>
      <c r="D21" s="113">
        <v>2467014.8582639997</v>
      </c>
      <c r="E21" s="114">
        <v>0</v>
      </c>
      <c r="F21" s="140">
        <v>0</v>
      </c>
      <c r="G21" s="140">
        <v>0</v>
      </c>
      <c r="H21" s="169">
        <v>33075000</v>
      </c>
      <c r="I21" s="115">
        <f t="shared" si="1"/>
        <v>60542014.858263999</v>
      </c>
      <c r="J21" s="116">
        <f t="shared" si="2"/>
        <v>15787820.15160495</v>
      </c>
      <c r="K21" s="3"/>
    </row>
    <row r="22" spans="1:11" s="1" customFormat="1" ht="12" customHeight="1" x14ac:dyDescent="0.25">
      <c r="A22" s="117">
        <v>2024</v>
      </c>
      <c r="B22" s="172">
        <v>51850000</v>
      </c>
      <c r="C22" s="118">
        <v>25000000</v>
      </c>
      <c r="D22" s="118">
        <v>1714876.1819639998</v>
      </c>
      <c r="E22" s="119">
        <v>0</v>
      </c>
      <c r="F22" s="141">
        <v>0</v>
      </c>
      <c r="G22" s="141">
        <v>0</v>
      </c>
      <c r="H22" s="169">
        <v>21428400</v>
      </c>
      <c r="I22" s="120">
        <f t="shared" si="1"/>
        <v>48143276.181963995</v>
      </c>
      <c r="J22" s="121">
        <f t="shared" si="2"/>
        <v>19494543.969640955</v>
      </c>
      <c r="K22" s="3"/>
    </row>
    <row r="23" spans="1:11" s="1" customFormat="1" ht="12" customHeight="1" x14ac:dyDescent="0.25">
      <c r="A23" s="111">
        <v>2025</v>
      </c>
      <c r="B23" s="172">
        <v>51850000</v>
      </c>
      <c r="C23" s="113">
        <v>25000000</v>
      </c>
      <c r="D23" s="113">
        <v>1307887.956993554</v>
      </c>
      <c r="E23" s="114">
        <v>0</v>
      </c>
      <c r="F23" s="140">
        <v>0</v>
      </c>
      <c r="G23" s="140">
        <v>0</v>
      </c>
      <c r="H23" s="169">
        <v>8891858</v>
      </c>
      <c r="I23" s="115">
        <f t="shared" si="1"/>
        <v>35199745.95699355</v>
      </c>
      <c r="J23" s="116">
        <f t="shared" si="2"/>
        <v>36144798.012647405</v>
      </c>
      <c r="K23" s="3"/>
    </row>
    <row r="24" spans="1:11" s="1" customFormat="1" ht="12" customHeight="1" x14ac:dyDescent="0.25">
      <c r="A24" s="117">
        <v>2026</v>
      </c>
      <c r="B24" s="172">
        <v>51850000</v>
      </c>
      <c r="C24" s="118">
        <v>25000000</v>
      </c>
      <c r="D24" s="118">
        <v>851538.1323584785</v>
      </c>
      <c r="E24" s="119">
        <v>0</v>
      </c>
      <c r="F24" s="141">
        <v>0</v>
      </c>
      <c r="G24" s="141">
        <v>0</v>
      </c>
      <c r="H24" s="169">
        <v>3720375</v>
      </c>
      <c r="I24" s="120">
        <f t="shared" si="1"/>
        <v>29571913.13235848</v>
      </c>
      <c r="J24" s="121">
        <f t="shared" si="2"/>
        <v>58422884.880288929</v>
      </c>
      <c r="K24" s="3"/>
    </row>
    <row r="25" spans="1:11" s="1" customFormat="1" ht="12" customHeight="1" x14ac:dyDescent="0.25">
      <c r="A25" s="111">
        <v>2027</v>
      </c>
      <c r="B25" s="172">
        <v>51850000</v>
      </c>
      <c r="C25" s="113">
        <v>25000000</v>
      </c>
      <c r="D25" s="113">
        <v>606937.08863194264</v>
      </c>
      <c r="E25" s="114">
        <v>0</v>
      </c>
      <c r="F25" s="140">
        <v>0</v>
      </c>
      <c r="G25" s="140">
        <v>0</v>
      </c>
      <c r="H25" s="169">
        <v>3360000</v>
      </c>
      <c r="I25" s="115">
        <f t="shared" si="1"/>
        <v>28966937.088631943</v>
      </c>
      <c r="J25" s="116">
        <f t="shared" si="2"/>
        <v>81305947.791656986</v>
      </c>
      <c r="K25" s="3"/>
    </row>
    <row r="26" spans="1:11" s="1" customFormat="1" ht="12" customHeight="1" x14ac:dyDescent="0.25">
      <c r="A26" s="117">
        <v>2028</v>
      </c>
      <c r="B26" s="172">
        <v>51850000</v>
      </c>
      <c r="C26" s="118">
        <v>25000000</v>
      </c>
      <c r="D26" s="118">
        <v>343059.99229277705</v>
      </c>
      <c r="E26" s="119">
        <v>0</v>
      </c>
      <c r="F26" s="141">
        <v>0</v>
      </c>
      <c r="G26" s="141">
        <v>0</v>
      </c>
      <c r="H26" s="169">
        <v>3500000</v>
      </c>
      <c r="I26" s="120">
        <f t="shared" si="1"/>
        <v>28843059.992292777</v>
      </c>
      <c r="J26" s="121">
        <f t="shared" si="2"/>
        <v>104312887.79936421</v>
      </c>
      <c r="K26" s="3"/>
    </row>
    <row r="27" spans="1:11" s="1" customFormat="1" ht="12" customHeight="1" x14ac:dyDescent="0.25">
      <c r="A27" s="111">
        <v>2029</v>
      </c>
      <c r="B27" s="172">
        <v>51850000</v>
      </c>
      <c r="C27" s="113">
        <v>25000000</v>
      </c>
      <c r="D27" s="113">
        <v>120342.18820799999</v>
      </c>
      <c r="E27" s="114">
        <v>0</v>
      </c>
      <c r="F27" s="140">
        <v>0</v>
      </c>
      <c r="G27" s="140">
        <v>0</v>
      </c>
      <c r="H27" s="170">
        <v>2200000</v>
      </c>
      <c r="I27" s="115">
        <f t="shared" si="1"/>
        <v>27320342.188207999</v>
      </c>
      <c r="J27" s="116">
        <f t="shared" si="2"/>
        <v>128842545.61115621</v>
      </c>
      <c r="K27" s="3"/>
    </row>
    <row r="28" spans="1:11" s="1" customFormat="1" ht="12" customHeight="1" x14ac:dyDescent="0.25">
      <c r="A28" s="117">
        <v>2030</v>
      </c>
      <c r="B28" s="172">
        <v>51850000</v>
      </c>
      <c r="C28" s="118">
        <v>25000000</v>
      </c>
      <c r="D28" s="118">
        <v>90256.641155999998</v>
      </c>
      <c r="E28" s="119">
        <v>0</v>
      </c>
      <c r="F28" s="141">
        <v>0</v>
      </c>
      <c r="G28" s="141">
        <v>0</v>
      </c>
      <c r="H28" s="170">
        <v>0</v>
      </c>
      <c r="I28" s="120">
        <f t="shared" si="1"/>
        <v>25090256.641155999</v>
      </c>
      <c r="J28" s="121">
        <f t="shared" si="2"/>
        <v>155602288.97000021</v>
      </c>
      <c r="K28" s="3"/>
    </row>
    <row r="29" spans="1:11" s="1" customFormat="1" ht="12" customHeight="1" x14ac:dyDescent="0.25">
      <c r="A29" s="122">
        <v>2031</v>
      </c>
      <c r="B29" s="172">
        <v>51850000</v>
      </c>
      <c r="C29" s="113">
        <v>25000000</v>
      </c>
      <c r="D29" s="112">
        <v>0</v>
      </c>
      <c r="E29" s="114">
        <v>0</v>
      </c>
      <c r="F29" s="140">
        <v>0</v>
      </c>
      <c r="G29" s="142">
        <v>0</v>
      </c>
      <c r="H29" s="165">
        <v>0</v>
      </c>
      <c r="I29" s="115">
        <f t="shared" si="1"/>
        <v>25000000</v>
      </c>
      <c r="J29" s="116">
        <f t="shared" si="2"/>
        <v>182452288.97000021</v>
      </c>
      <c r="K29" s="3"/>
    </row>
    <row r="30" spans="1:11" s="1" customFormat="1" ht="13.5" customHeight="1" x14ac:dyDescent="0.25">
      <c r="A30" s="92" t="s">
        <v>842</v>
      </c>
      <c r="B30" s="123">
        <f t="shared" ref="B30:I30" si="3">SUM(B16:B29)</f>
        <v>725050000</v>
      </c>
      <c r="C30" s="97">
        <f t="shared" si="3"/>
        <v>365000000</v>
      </c>
      <c r="D30" s="95">
        <f t="shared" si="3"/>
        <v>100285156.83999997</v>
      </c>
      <c r="E30" s="96">
        <f t="shared" si="3"/>
        <v>1504776.4999999998</v>
      </c>
      <c r="F30" s="96">
        <f t="shared" si="3"/>
        <v>0</v>
      </c>
      <c r="G30" s="96">
        <f t="shared" si="3"/>
        <v>0</v>
      </c>
      <c r="H30" s="96">
        <f t="shared" si="3"/>
        <v>288955633</v>
      </c>
      <c r="I30" s="97">
        <f t="shared" si="3"/>
        <v>755745566.33999991</v>
      </c>
      <c r="J30" s="97"/>
      <c r="K30" s="3"/>
    </row>
    <row r="31" spans="1:11" s="1" customFormat="1" ht="12" x14ac:dyDescent="0.25">
      <c r="A31" s="74"/>
      <c r="B31" s="74"/>
      <c r="C31" s="74"/>
      <c r="D31" s="124"/>
      <c r="E31" s="124"/>
      <c r="F31" s="74"/>
      <c r="G31" s="74"/>
      <c r="H31" s="74"/>
      <c r="I31" s="125"/>
      <c r="J31" s="83"/>
    </row>
    <row r="32" spans="1:11" s="1" customFormat="1" x14ac:dyDescent="0.2">
      <c r="A32" s="74"/>
      <c r="B32" s="126"/>
      <c r="C32" s="126"/>
      <c r="D32" s="127"/>
      <c r="E32" s="127"/>
      <c r="F32" s="127"/>
      <c r="G32" s="143"/>
      <c r="H32" s="74"/>
      <c r="I32" s="74"/>
      <c r="J32" s="74"/>
    </row>
    <row r="33" spans="1:10" ht="13.5" customHeight="1" x14ac:dyDescent="0.2">
      <c r="A33" s="144" t="s">
        <v>1016</v>
      </c>
      <c r="B33" s="128"/>
      <c r="C33" s="128"/>
      <c r="D33" s="128"/>
      <c r="E33" s="128"/>
      <c r="F33" s="128"/>
      <c r="G33" s="125"/>
      <c r="H33" s="125"/>
      <c r="I33" s="125"/>
      <c r="J33" s="125"/>
    </row>
  </sheetData>
  <mergeCells count="12">
    <mergeCell ref="J13:J14"/>
    <mergeCell ref="D4:G4"/>
    <mergeCell ref="A5:A6"/>
    <mergeCell ref="B5:B6"/>
    <mergeCell ref="D5:H5"/>
    <mergeCell ref="I5:I6"/>
    <mergeCell ref="J5:J6"/>
    <mergeCell ref="A13:A14"/>
    <mergeCell ref="B13:B14"/>
    <mergeCell ref="C13:C14"/>
    <mergeCell ref="D13:H13"/>
    <mergeCell ref="I13:I14"/>
  </mergeCells>
  <conditionalFormatting sqref="J16:J28">
    <cfRule type="cellIs" dxfId="1" priority="2" operator="lessThan">
      <formula>0</formula>
    </cfRule>
  </conditionalFormatting>
  <conditionalFormatting sqref="J29">
    <cfRule type="cellIs" dxfId="0" priority="1" operator="lessThan">
      <formula>0</formula>
    </cfRule>
  </conditionalFormatting>
  <pageMargins left="0.25" right="0.25" top="0.75" bottom="0.75" header="0.3" footer="0.3"/>
  <pageSetup paperSize="9" scale="91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Gesamtliste 2017</vt:lpstr>
      <vt:lpstr>Zusicherung_2017</vt:lpstr>
      <vt:lpstr>Finanzstatus 31.12.2017</vt:lpstr>
      <vt:lpstr>'Finanzstatus 31.12.2017'!Druckbereich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BUCHEBNER, Franz</cp:lastModifiedBy>
  <cp:lastPrinted>2018-02-07T09:19:52Z</cp:lastPrinted>
  <dcterms:created xsi:type="dcterms:W3CDTF">2013-12-30T15:19:45Z</dcterms:created>
  <dcterms:modified xsi:type="dcterms:W3CDTF">2018-03-02T11:26:58Z</dcterms:modified>
</cp:coreProperties>
</file>